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220" windowHeight="7800" activeTab="0"/>
  </bookViews>
  <sheets>
    <sheet name="3BB 2002" sheetId="1" r:id="rId1"/>
  </sheets>
  <definedNames>
    <definedName name="_xlnm.Print_Area" localSheetId="0">'3BB 2002'!$AB$262:$AM$302</definedName>
  </definedNames>
  <calcPr fullCalcOnLoad="1"/>
</workbook>
</file>

<file path=xl/sharedStrings.xml><?xml version="1.0" encoding="utf-8"?>
<sst xmlns="http://schemas.openxmlformats.org/spreadsheetml/2006/main" count="1436" uniqueCount="126">
  <si>
    <t xml:space="preserve"> 3 BANDEN 2002</t>
  </si>
  <si>
    <t>car.</t>
  </si>
  <si>
    <t>brt.</t>
  </si>
  <si>
    <t>gem.</t>
  </si>
  <si>
    <t>pnt.</t>
  </si>
  <si>
    <t>tot.car.</t>
  </si>
  <si>
    <t>tot.brt</t>
  </si>
  <si>
    <t>tot.gem.</t>
  </si>
  <si>
    <t>maken</t>
  </si>
  <si>
    <t>perc.</t>
  </si>
  <si>
    <t>tegenspeler</t>
  </si>
  <si>
    <t>pnt.rangl</t>
  </si>
  <si>
    <t>tot.rangl</t>
  </si>
  <si>
    <t>FINALE</t>
  </si>
  <si>
    <t>CAR.</t>
  </si>
  <si>
    <t>BRT.</t>
  </si>
  <si>
    <t>GEM.</t>
  </si>
  <si>
    <t>PNT.</t>
  </si>
  <si>
    <t>tot.brt.</t>
  </si>
  <si>
    <t xml:space="preserve">  POULE   1</t>
  </si>
  <si>
    <t xml:space="preserve"> </t>
  </si>
  <si>
    <t>6 PERS</t>
  </si>
  <si>
    <t>F.v. TONGEREN</t>
  </si>
  <si>
    <t>R.Groen</t>
  </si>
  <si>
    <t>NAAM</t>
  </si>
  <si>
    <t>06-44678722</t>
  </si>
  <si>
    <t>B.Boxebeld</t>
  </si>
  <si>
    <t>B.Wieferink</t>
  </si>
  <si>
    <t>B.BOXEBELD</t>
  </si>
  <si>
    <t>F.v.Tongeren</t>
  </si>
  <si>
    <t>B.WIEFERINK</t>
  </si>
  <si>
    <t>R.GROEN</t>
  </si>
  <si>
    <t xml:space="preserve">  POULE   2</t>
  </si>
  <si>
    <t xml:space="preserve">  </t>
  </si>
  <si>
    <t>F.LUTEN</t>
  </si>
  <si>
    <t>H.v.d.Ent</t>
  </si>
  <si>
    <t>0523-620233</t>
  </si>
  <si>
    <t>J.Bomhof</t>
  </si>
  <si>
    <t>W.Swartjes</t>
  </si>
  <si>
    <t>W.SWARTJES</t>
  </si>
  <si>
    <t>F.Luten</t>
  </si>
  <si>
    <t>H.v.d.ENT</t>
  </si>
  <si>
    <t>J.BOMHOF</t>
  </si>
  <si>
    <t xml:space="preserve">  POULE   3</t>
  </si>
  <si>
    <t>G.NIJHUIS</t>
  </si>
  <si>
    <t>T.Spekschate</t>
  </si>
  <si>
    <t>G.Slot</t>
  </si>
  <si>
    <t>H.Jansen</t>
  </si>
  <si>
    <t>T.SPEKSCHATE</t>
  </si>
  <si>
    <t>te maken car</t>
  </si>
  <si>
    <t>gem.gr.</t>
  </si>
  <si>
    <t>gem.%</t>
  </si>
  <si>
    <t>plaats</t>
  </si>
  <si>
    <t>tot.pnt.</t>
  </si>
  <si>
    <t>tot.te maken</t>
  </si>
  <si>
    <t>proc.rangl.</t>
  </si>
  <si>
    <t>G.Nijhuis</t>
  </si>
  <si>
    <t>G.SLOT</t>
  </si>
  <si>
    <t>H.JANSEN</t>
  </si>
  <si>
    <t xml:space="preserve">  POULE   4</t>
  </si>
  <si>
    <t>R.TUTERT</t>
  </si>
  <si>
    <t>H.Smit</t>
  </si>
  <si>
    <t>06-51251111</t>
  </si>
  <si>
    <t>M.Witteveen</t>
  </si>
  <si>
    <t>J.Littelink</t>
  </si>
  <si>
    <t>M.WITTEVEEN</t>
  </si>
  <si>
    <t>R.Tutert</t>
  </si>
  <si>
    <t>J.LITTELINK</t>
  </si>
  <si>
    <t>H.SMIT</t>
  </si>
  <si>
    <t xml:space="preserve">  POULE   5</t>
  </si>
  <si>
    <t>D.JONKMAN</t>
  </si>
  <si>
    <t>W.Welgraven</t>
  </si>
  <si>
    <t>H.Valk</t>
  </si>
  <si>
    <t>H.Scherpenhuizen</t>
  </si>
  <si>
    <t>H.VALK</t>
  </si>
  <si>
    <t>D.Jonkman</t>
  </si>
  <si>
    <t>H.SCHERPENHUIZEN</t>
  </si>
  <si>
    <t>W.WELGRAVEN</t>
  </si>
  <si>
    <t xml:space="preserve">  POULE   6</t>
  </si>
  <si>
    <t>H.BRIL</t>
  </si>
  <si>
    <t>G.Bomhof</t>
  </si>
  <si>
    <t>W.Terlouw</t>
  </si>
  <si>
    <t>H.NIJHUIS</t>
  </si>
  <si>
    <t>W,TERLOUW</t>
  </si>
  <si>
    <t>H.Bril</t>
  </si>
  <si>
    <t>H.Nijhuis</t>
  </si>
  <si>
    <t xml:space="preserve">G.BOMHOF </t>
  </si>
  <si>
    <t>stand na 1e ronde</t>
  </si>
  <si>
    <t>naam</t>
  </si>
  <si>
    <t>gem%</t>
  </si>
  <si>
    <t>gem% rangl</t>
  </si>
  <si>
    <t>tot.car</t>
  </si>
  <si>
    <t>perc.rangl.</t>
  </si>
  <si>
    <t>tot.pl.pnt</t>
  </si>
  <si>
    <t>nwe.car</t>
  </si>
  <si>
    <t>32^</t>
  </si>
  <si>
    <t>R,GROEN</t>
  </si>
  <si>
    <t>H.v.d. ENT</t>
  </si>
  <si>
    <t>22^</t>
  </si>
  <si>
    <t>30^</t>
  </si>
  <si>
    <t>W.TERLOUW</t>
  </si>
  <si>
    <t>G.BOMHOF</t>
  </si>
  <si>
    <t>CLUBKAMPIOENSCHAP</t>
  </si>
  <si>
    <t>TWEEDE RONDE</t>
  </si>
  <si>
    <t xml:space="preserve">     NAAM</t>
  </si>
  <si>
    <t>gem.gr</t>
  </si>
  <si>
    <t>gem %</t>
  </si>
  <si>
    <t>tot.pnt</t>
  </si>
  <si>
    <t>tot.gem</t>
  </si>
  <si>
    <t>tot. maken</t>
  </si>
  <si>
    <t>pnt.rangl.</t>
  </si>
  <si>
    <t>tot.rangl.</t>
  </si>
  <si>
    <t>stand</t>
  </si>
  <si>
    <t>NWE.CAR</t>
  </si>
  <si>
    <t>x</t>
  </si>
  <si>
    <t xml:space="preserve">    RESERVES</t>
  </si>
  <si>
    <t>&lt;17</t>
  </si>
  <si>
    <t>STAND</t>
  </si>
  <si>
    <t>3 BANDEN 2002</t>
  </si>
  <si>
    <t>to.brt.</t>
  </si>
  <si>
    <t>RANGLIJST</t>
  </si>
  <si>
    <t>TOT.CAR</t>
  </si>
  <si>
    <t>TOT.BRT</t>
  </si>
  <si>
    <t xml:space="preserve"> MAKEN</t>
  </si>
  <si>
    <t>EINDSTAND FINALE 2002</t>
  </si>
  <si>
    <t>DRIEBANDEN  2002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</si>
</sst>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.000_-;_-* #,##0.000\-;_-* &quot;-&quot;??_-;_-@_-"/>
    <numFmt numFmtId="171" formatCode="_-* #,##0.0000_-;_-* #,##0.0000\-;_-* &quot;-&quot;??_-;_-@_-"/>
    <numFmt numFmtId="172" formatCode="_-* #,##0.0_-;_-* #,##0.0\-;_-* &quot;-&quot;??_-;_-@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0.000%"/>
    <numFmt numFmtId="182" formatCode="0.000000000"/>
    <numFmt numFmtId="183" formatCode="0#########"/>
  </numFmts>
  <fonts count="5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BAM Argo 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0" fontId="0" fillId="0" borderId="0" xfId="19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0" fillId="0" borderId="0" xfId="19" applyNumberForma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0" fontId="3" fillId="0" borderId="0" xfId="19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9" fontId="0" fillId="0" borderId="0" xfId="19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79" fontId="0" fillId="0" borderId="0" xfId="19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80" fontId="0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1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0" fontId="0" fillId="0" borderId="7" xfId="19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9" fontId="3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9" fontId="3" fillId="0" borderId="8" xfId="0" applyNumberFormat="1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0" fontId="0" fillId="0" borderId="10" xfId="19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0" fontId="0" fillId="0" borderId="12" xfId="19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0" fontId="0" fillId="0" borderId="11" xfId="19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0" fontId="0" fillId="0" borderId="6" xfId="19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8" fontId="0" fillId="0" borderId="0" xfId="19" applyNumberForma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0"/>
  <sheetViews>
    <sheetView tabSelected="1" zoomScaleSheetLayoutView="75" workbookViewId="0" topLeftCell="A145">
      <selection activeCell="R145" sqref="R145"/>
    </sheetView>
  </sheetViews>
  <sheetFormatPr defaultColWidth="9.00390625" defaultRowHeight="12.75"/>
  <cols>
    <col min="1" max="1" width="3.25390625" style="0" customWidth="1"/>
    <col min="2" max="2" width="25.875" style="1" bestFit="1" customWidth="1"/>
    <col min="3" max="3" width="6.00390625" style="2" bestFit="1" customWidth="1"/>
    <col min="4" max="4" width="7.625" style="0" bestFit="1" customWidth="1"/>
    <col min="5" max="5" width="7.25390625" style="0" bestFit="1" customWidth="1"/>
    <col min="6" max="6" width="10.625" style="2" bestFit="1" customWidth="1"/>
    <col min="7" max="7" width="7.25390625" style="0" bestFit="1" customWidth="1"/>
    <col min="8" max="8" width="9.25390625" style="0" hidden="1" customWidth="1"/>
    <col min="9" max="9" width="9.125" style="0" hidden="1" customWidth="1"/>
    <col min="10" max="10" width="8.25390625" style="21" bestFit="1" customWidth="1"/>
    <col min="11" max="11" width="10.125" style="22" hidden="1" customWidth="1"/>
    <col min="12" max="12" width="9.375" style="23" bestFit="1" customWidth="1"/>
    <col min="13" max="13" width="15.75390625" style="6" bestFit="1" customWidth="1"/>
    <col min="14" max="14" width="9.00390625" style="2" bestFit="1" customWidth="1"/>
    <col min="15" max="15" width="8.75390625" style="0" bestFit="1" customWidth="1"/>
    <col min="16" max="16" width="8.125" style="2" bestFit="1" customWidth="1"/>
    <col min="17" max="17" width="9.125" style="2" bestFit="1" customWidth="1"/>
    <col min="18" max="18" width="11.875" style="2" bestFit="1" customWidth="1"/>
    <col min="19" max="19" width="7.625" style="0" customWidth="1"/>
    <col min="20" max="20" width="7.75390625" style="2" customWidth="1"/>
    <col min="21" max="21" width="6.00390625" style="21" bestFit="1" customWidth="1"/>
    <col min="22" max="22" width="8.75390625" style="0" customWidth="1"/>
    <col min="23" max="23" width="7.125" style="0" bestFit="1" customWidth="1"/>
    <col min="24" max="24" width="7.00390625" style="0" bestFit="1" customWidth="1"/>
    <col min="25" max="25" width="8.25390625" style="21" bestFit="1" customWidth="1"/>
    <col min="26" max="26" width="11.875" style="0" bestFit="1" customWidth="1"/>
    <col min="27" max="27" width="8.875" style="0" bestFit="1" customWidth="1"/>
    <col min="28" max="28" width="17.375" style="0" bestFit="1" customWidth="1"/>
    <col min="29" max="29" width="8.375" style="0" customWidth="1"/>
    <col min="30" max="30" width="4.875" style="0" customWidth="1"/>
    <col min="31" max="31" width="4.375" style="0" customWidth="1"/>
    <col min="32" max="32" width="6.125" style="0" customWidth="1"/>
    <col min="33" max="33" width="4.25390625" style="0" bestFit="1" customWidth="1"/>
    <col min="34" max="34" width="7.125" style="0" bestFit="1" customWidth="1"/>
    <col min="35" max="35" width="7.00390625" style="0" bestFit="1" customWidth="1"/>
    <col min="36" max="36" width="7.875" style="0" customWidth="1"/>
    <col min="37" max="37" width="10.125" style="0" bestFit="1" customWidth="1"/>
    <col min="38" max="38" width="5.875" style="0" customWidth="1"/>
    <col min="39" max="39" width="11.625" style="0" bestFit="1" customWidth="1"/>
  </cols>
  <sheetData>
    <row r="1" spans="2:30" ht="12.75">
      <c r="B1" s="1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4" t="s">
        <v>8</v>
      </c>
      <c r="L1" s="5" t="s">
        <v>9</v>
      </c>
      <c r="M1" s="6" t="s">
        <v>10</v>
      </c>
      <c r="N1" s="7" t="s">
        <v>11</v>
      </c>
      <c r="O1" s="8" t="s">
        <v>12</v>
      </c>
      <c r="Q1" s="9" t="s">
        <v>13</v>
      </c>
      <c r="R1" s="10" t="s">
        <v>14</v>
      </c>
      <c r="S1" s="10" t="s">
        <v>14</v>
      </c>
      <c r="T1" s="10" t="s">
        <v>15</v>
      </c>
      <c r="U1" s="11" t="s">
        <v>16</v>
      </c>
      <c r="V1" s="10" t="s">
        <v>17</v>
      </c>
      <c r="W1" s="10" t="s">
        <v>5</v>
      </c>
      <c r="X1" s="10" t="s">
        <v>18</v>
      </c>
      <c r="Y1" s="11" t="s">
        <v>7</v>
      </c>
      <c r="Z1" s="10" t="s">
        <v>5</v>
      </c>
      <c r="AA1" s="12" t="s">
        <v>9</v>
      </c>
      <c r="AB1" s="13" t="s">
        <v>10</v>
      </c>
      <c r="AC1" s="11" t="s">
        <v>11</v>
      </c>
      <c r="AD1" s="13" t="s">
        <v>12</v>
      </c>
    </row>
    <row r="2" spans="2:28" ht="12.75">
      <c r="B2" s="14" t="s">
        <v>19</v>
      </c>
      <c r="C2" s="10" t="s">
        <v>3</v>
      </c>
      <c r="D2" s="10" t="s">
        <v>20</v>
      </c>
      <c r="E2" s="10" t="s">
        <v>20</v>
      </c>
      <c r="F2" s="11" t="s">
        <v>20</v>
      </c>
      <c r="G2" s="10" t="s">
        <v>20</v>
      </c>
      <c r="H2" s="10" t="str">
        <f>D2</f>
        <v> </v>
      </c>
      <c r="I2" s="10" t="str">
        <f>E2</f>
        <v> </v>
      </c>
      <c r="J2" s="11" t="s">
        <v>20</v>
      </c>
      <c r="K2" s="15" t="s">
        <v>20</v>
      </c>
      <c r="L2" s="12" t="s">
        <v>20</v>
      </c>
      <c r="M2" s="16" t="s">
        <v>20</v>
      </c>
      <c r="Q2" s="9" t="s">
        <v>21</v>
      </c>
      <c r="R2" s="13" t="s">
        <v>16</v>
      </c>
      <c r="S2" s="8" t="s">
        <v>20</v>
      </c>
      <c r="T2" s="8" t="s">
        <v>20</v>
      </c>
      <c r="U2" s="7" t="s">
        <v>20</v>
      </c>
      <c r="V2" s="13" t="s">
        <v>20</v>
      </c>
      <c r="W2" s="13" t="s">
        <v>20</v>
      </c>
      <c r="X2" s="13" t="s">
        <v>20</v>
      </c>
      <c r="Y2" s="11" t="s">
        <v>20</v>
      </c>
      <c r="Z2" s="13" t="s">
        <v>20</v>
      </c>
      <c r="AA2" s="12" t="s">
        <v>20</v>
      </c>
      <c r="AB2" s="13" t="s">
        <v>20</v>
      </c>
    </row>
    <row r="3" spans="2:28" ht="12.75">
      <c r="B3" s="14" t="s">
        <v>22</v>
      </c>
      <c r="C3" s="10">
        <v>30</v>
      </c>
      <c r="D3" s="10">
        <v>30</v>
      </c>
      <c r="E3" s="10">
        <v>45</v>
      </c>
      <c r="F3" s="11">
        <f>D3/E3</f>
        <v>0.6666666666666666</v>
      </c>
      <c r="G3" s="10">
        <v>2</v>
      </c>
      <c r="H3" s="10">
        <f>D3</f>
        <v>30</v>
      </c>
      <c r="I3" s="10">
        <f>E3</f>
        <v>45</v>
      </c>
      <c r="J3" s="11">
        <f>H3/I3</f>
        <v>0.6666666666666666</v>
      </c>
      <c r="K3" s="15">
        <f>C3</f>
        <v>30</v>
      </c>
      <c r="L3" s="17">
        <f>H3/K3</f>
        <v>1</v>
      </c>
      <c r="M3" s="16" t="s">
        <v>23</v>
      </c>
      <c r="Q3" s="9" t="s">
        <v>24</v>
      </c>
      <c r="R3" s="13">
        <v>25</v>
      </c>
      <c r="S3" s="8">
        <v>1</v>
      </c>
      <c r="T3" s="8">
        <v>1</v>
      </c>
      <c r="U3" s="7">
        <f>S3/T3</f>
        <v>1</v>
      </c>
      <c r="V3" s="13">
        <v>0</v>
      </c>
      <c r="W3" s="13">
        <f>S3</f>
        <v>1</v>
      </c>
      <c r="X3" s="13">
        <f>T3</f>
        <v>1</v>
      </c>
      <c r="Y3" s="11">
        <f>U3</f>
        <v>1</v>
      </c>
      <c r="Z3" s="13">
        <f>R3</f>
        <v>25</v>
      </c>
      <c r="AA3" s="17">
        <f>W3/Z3</f>
        <v>0.04</v>
      </c>
      <c r="AB3" s="13" t="s">
        <v>20</v>
      </c>
    </row>
    <row r="4" spans="2:28" ht="12.75">
      <c r="B4" s="18" t="s">
        <v>25</v>
      </c>
      <c r="C4" s="11">
        <v>0.55</v>
      </c>
      <c r="D4" s="10">
        <v>27</v>
      </c>
      <c r="E4" s="10">
        <v>50</v>
      </c>
      <c r="F4" s="11">
        <f>D4/E4</f>
        <v>0.54</v>
      </c>
      <c r="G4" s="10">
        <v>0</v>
      </c>
      <c r="H4" s="10">
        <f>H3+D4</f>
        <v>57</v>
      </c>
      <c r="I4" s="10">
        <f>I3+E4</f>
        <v>95</v>
      </c>
      <c r="J4" s="11">
        <f>H4/I4</f>
        <v>0.6</v>
      </c>
      <c r="K4" s="15">
        <f>2*K3</f>
        <v>60</v>
      </c>
      <c r="L4" s="17">
        <f>H4/K4</f>
        <v>0.95</v>
      </c>
      <c r="M4" s="16" t="s">
        <v>26</v>
      </c>
      <c r="Q4" s="9" t="s">
        <v>20</v>
      </c>
      <c r="R4" s="11">
        <v>0.45</v>
      </c>
      <c r="S4" s="8">
        <v>1</v>
      </c>
      <c r="T4" s="8">
        <v>1</v>
      </c>
      <c r="U4" s="7">
        <f>S4/T4</f>
        <v>1</v>
      </c>
      <c r="V4" s="13">
        <v>0</v>
      </c>
      <c r="W4" s="13">
        <f aca="true" t="shared" si="0" ref="W4:X7">W3+S4</f>
        <v>2</v>
      </c>
      <c r="X4" s="13">
        <f t="shared" si="0"/>
        <v>2</v>
      </c>
      <c r="Y4" s="11">
        <f>W4/X4</f>
        <v>1</v>
      </c>
      <c r="Z4" s="13">
        <f>2*R3</f>
        <v>50</v>
      </c>
      <c r="AA4" s="17">
        <f>W4/Z4</f>
        <v>0.04</v>
      </c>
      <c r="AB4" s="13" t="s">
        <v>20</v>
      </c>
    </row>
    <row r="5" spans="2:28" ht="12.75">
      <c r="B5" s="19" t="s">
        <v>20</v>
      </c>
      <c r="C5" s="9">
        <v>32</v>
      </c>
      <c r="D5" s="10">
        <v>23</v>
      </c>
      <c r="E5" s="10">
        <v>50</v>
      </c>
      <c r="F5" s="11">
        <f>D5/E5</f>
        <v>0.46</v>
      </c>
      <c r="G5" s="10">
        <v>0</v>
      </c>
      <c r="H5" s="10">
        <f>H4+D5</f>
        <v>80</v>
      </c>
      <c r="I5" s="10">
        <f>I4+E5</f>
        <v>145</v>
      </c>
      <c r="J5" s="11">
        <f>H5/I5</f>
        <v>0.5517241379310345</v>
      </c>
      <c r="K5" s="15">
        <f>3*K3</f>
        <v>90</v>
      </c>
      <c r="L5" s="20">
        <f>H5/K5</f>
        <v>0.8888888888888888</v>
      </c>
      <c r="M5" s="16" t="s">
        <v>27</v>
      </c>
      <c r="Q5" s="9" t="s">
        <v>20</v>
      </c>
      <c r="R5" s="13"/>
      <c r="S5" s="8">
        <v>1</v>
      </c>
      <c r="T5" s="8">
        <v>1</v>
      </c>
      <c r="U5" s="7">
        <f>S5/T5</f>
        <v>1</v>
      </c>
      <c r="V5" s="13">
        <v>0</v>
      </c>
      <c r="W5" s="13">
        <f t="shared" si="0"/>
        <v>3</v>
      </c>
      <c r="X5" s="13">
        <f t="shared" si="0"/>
        <v>3</v>
      </c>
      <c r="Y5" s="11">
        <f>W5/X5</f>
        <v>1</v>
      </c>
      <c r="Z5" s="13">
        <f>3*R3</f>
        <v>75</v>
      </c>
      <c r="AA5" s="17">
        <f>W5/Z5</f>
        <v>0.04</v>
      </c>
      <c r="AB5" s="13"/>
    </row>
    <row r="6" spans="2:28" ht="12.75">
      <c r="B6" s="19" t="s">
        <v>20</v>
      </c>
      <c r="C6" s="3" t="s">
        <v>20</v>
      </c>
      <c r="D6" t="s">
        <v>20</v>
      </c>
      <c r="E6" t="s">
        <v>20</v>
      </c>
      <c r="G6">
        <f>G3+G4+G5</f>
        <v>2</v>
      </c>
      <c r="K6" s="22" t="s">
        <v>20</v>
      </c>
      <c r="M6" s="16" t="s">
        <v>20</v>
      </c>
      <c r="Q6" s="24"/>
      <c r="R6" s="13"/>
      <c r="S6" s="8">
        <v>1</v>
      </c>
      <c r="T6" s="8">
        <v>1</v>
      </c>
      <c r="U6" s="7">
        <f>S6/T6</f>
        <v>1</v>
      </c>
      <c r="V6" s="13">
        <v>0</v>
      </c>
      <c r="W6" s="13">
        <f t="shared" si="0"/>
        <v>4</v>
      </c>
      <c r="X6" s="13">
        <f t="shared" si="0"/>
        <v>4</v>
      </c>
      <c r="Y6" s="11">
        <f>W6/X6</f>
        <v>1</v>
      </c>
      <c r="Z6" s="13">
        <f>4*R3</f>
        <v>100</v>
      </c>
      <c r="AA6" s="17">
        <f>W6/Z6</f>
        <v>0.04</v>
      </c>
      <c r="AB6" s="13" t="s">
        <v>20</v>
      </c>
    </row>
    <row r="7" spans="2:28" ht="12.75">
      <c r="B7" s="19" t="s">
        <v>28</v>
      </c>
      <c r="C7" s="10">
        <v>22</v>
      </c>
      <c r="D7" s="10">
        <v>12</v>
      </c>
      <c r="E7" s="10">
        <v>73</v>
      </c>
      <c r="F7" s="11">
        <f>D7/E7</f>
        <v>0.1643835616438356</v>
      </c>
      <c r="G7" s="10">
        <v>0</v>
      </c>
      <c r="H7" s="10">
        <f>H6+D7</f>
        <v>12</v>
      </c>
      <c r="I7" s="10">
        <f>E7</f>
        <v>73</v>
      </c>
      <c r="J7" s="11">
        <f>H7/I7</f>
        <v>0.1643835616438356</v>
      </c>
      <c r="K7" s="15">
        <f>C7</f>
        <v>22</v>
      </c>
      <c r="L7" s="17">
        <f>H7/K7</f>
        <v>0.5454545454545454</v>
      </c>
      <c r="M7" s="16" t="s">
        <v>27</v>
      </c>
      <c r="Q7" s="24"/>
      <c r="R7" s="13"/>
      <c r="S7" s="8">
        <v>1</v>
      </c>
      <c r="T7" s="8">
        <v>1</v>
      </c>
      <c r="U7" s="7">
        <f>S7/T7</f>
        <v>1</v>
      </c>
      <c r="V7" s="13">
        <v>0</v>
      </c>
      <c r="W7" s="13">
        <f t="shared" si="0"/>
        <v>5</v>
      </c>
      <c r="X7" s="13">
        <f t="shared" si="0"/>
        <v>5</v>
      </c>
      <c r="Y7" s="11">
        <f>W7/X7</f>
        <v>1</v>
      </c>
      <c r="Z7" s="13">
        <f>5*R3</f>
        <v>125</v>
      </c>
      <c r="AA7" s="17">
        <f>W7/Z7</f>
        <v>0.04</v>
      </c>
      <c r="AB7" s="13" t="s">
        <v>20</v>
      </c>
    </row>
    <row r="8" spans="2:28" ht="12.75">
      <c r="B8" s="19">
        <v>356023</v>
      </c>
      <c r="C8" s="11">
        <v>0.4</v>
      </c>
      <c r="D8" s="10">
        <v>20</v>
      </c>
      <c r="E8" s="10">
        <v>54</v>
      </c>
      <c r="F8" s="11">
        <f>D8/E8</f>
        <v>0.37037037037037035</v>
      </c>
      <c r="G8" s="10">
        <v>0</v>
      </c>
      <c r="H8" s="10">
        <f>H7+D8</f>
        <v>32</v>
      </c>
      <c r="I8" s="10">
        <f>I7+E8</f>
        <v>127</v>
      </c>
      <c r="J8" s="11">
        <f>H8/I8</f>
        <v>0.25196850393700787</v>
      </c>
      <c r="K8" s="15">
        <f>2*K7</f>
        <v>44</v>
      </c>
      <c r="L8" s="17">
        <f>H8/K8</f>
        <v>0.7272727272727273</v>
      </c>
      <c r="M8" s="16" t="s">
        <v>23</v>
      </c>
      <c r="Q8" s="24"/>
      <c r="R8" s="13"/>
      <c r="S8" s="8" t="s">
        <v>20</v>
      </c>
      <c r="T8" s="8"/>
      <c r="U8" s="7"/>
      <c r="V8" s="25">
        <f>V3+V4+V5+V6+V7</f>
        <v>0</v>
      </c>
      <c r="W8" s="13"/>
      <c r="X8" s="13"/>
      <c r="Y8" s="11"/>
      <c r="Z8" s="13"/>
      <c r="AA8" s="17"/>
      <c r="AB8" s="13" t="s">
        <v>20</v>
      </c>
    </row>
    <row r="9" spans="2:28" ht="12.75">
      <c r="B9" s="19"/>
      <c r="C9" s="9">
        <v>17</v>
      </c>
      <c r="D9" s="10">
        <v>22</v>
      </c>
      <c r="E9" s="10">
        <v>50</v>
      </c>
      <c r="F9" s="11">
        <f>D9/E9</f>
        <v>0.44</v>
      </c>
      <c r="G9" s="10">
        <v>2</v>
      </c>
      <c r="H9" s="10">
        <f>H8+D9</f>
        <v>54</v>
      </c>
      <c r="I9" s="10">
        <f>I8+E9</f>
        <v>177</v>
      </c>
      <c r="J9" s="26">
        <f>H9/I9</f>
        <v>0.3050847457627119</v>
      </c>
      <c r="K9" s="15">
        <f>3*K7</f>
        <v>66</v>
      </c>
      <c r="L9" s="20">
        <f>H9/K9</f>
        <v>0.8181818181818182</v>
      </c>
      <c r="M9" s="16" t="s">
        <v>29</v>
      </c>
      <c r="Q9" s="9" t="s">
        <v>24</v>
      </c>
      <c r="R9" s="13">
        <v>22</v>
      </c>
      <c r="S9" s="8">
        <v>1</v>
      </c>
      <c r="T9" s="8">
        <v>1</v>
      </c>
      <c r="U9" s="7">
        <f>S9/T9</f>
        <v>1</v>
      </c>
      <c r="V9" s="13">
        <v>0</v>
      </c>
      <c r="W9" s="13">
        <f>S9</f>
        <v>1</v>
      </c>
      <c r="X9" s="13">
        <f>T9</f>
        <v>1</v>
      </c>
      <c r="Y9" s="11">
        <f>W9/X9</f>
        <v>1</v>
      </c>
      <c r="Z9" s="13">
        <f>R9</f>
        <v>22</v>
      </c>
      <c r="AA9" s="17">
        <f>W9/Z9</f>
        <v>0.045454545454545456</v>
      </c>
      <c r="AB9" s="13" t="s">
        <v>20</v>
      </c>
    </row>
    <row r="10" spans="4:28" ht="12.75">
      <c r="D10" t="s">
        <v>20</v>
      </c>
      <c r="E10" t="s">
        <v>20</v>
      </c>
      <c r="G10">
        <f>G7+G8+G9</f>
        <v>2</v>
      </c>
      <c r="K10" s="22" t="s">
        <v>20</v>
      </c>
      <c r="M10" s="16" t="s">
        <v>20</v>
      </c>
      <c r="Q10" s="24"/>
      <c r="R10" s="11">
        <v>0.4</v>
      </c>
      <c r="S10" s="8">
        <v>1</v>
      </c>
      <c r="T10" s="8">
        <v>1</v>
      </c>
      <c r="U10" s="7">
        <f>S10/T10</f>
        <v>1</v>
      </c>
      <c r="V10" s="13">
        <v>0</v>
      </c>
      <c r="W10" s="13">
        <f aca="true" t="shared" si="1" ref="W10:X13">W9+S10</f>
        <v>2</v>
      </c>
      <c r="X10" s="13">
        <f t="shared" si="1"/>
        <v>2</v>
      </c>
      <c r="Y10" s="11">
        <f>W10/X10</f>
        <v>1</v>
      </c>
      <c r="Z10" s="13">
        <f>2*R9</f>
        <v>44</v>
      </c>
      <c r="AA10" s="17">
        <f>W10/Z10</f>
        <v>0.045454545454545456</v>
      </c>
      <c r="AB10" s="13" t="s">
        <v>20</v>
      </c>
    </row>
    <row r="11" spans="2:28" ht="12.75">
      <c r="B11" s="19" t="s">
        <v>30</v>
      </c>
      <c r="C11" s="10">
        <v>22</v>
      </c>
      <c r="D11" s="10">
        <v>22</v>
      </c>
      <c r="E11" s="10">
        <v>73</v>
      </c>
      <c r="F11" s="11">
        <f>D11/E11</f>
        <v>0.3013698630136986</v>
      </c>
      <c r="G11" s="10">
        <v>2</v>
      </c>
      <c r="H11" s="10">
        <f>H10+D11</f>
        <v>22</v>
      </c>
      <c r="I11" s="10">
        <f>E11</f>
        <v>73</v>
      </c>
      <c r="J11" s="11">
        <f>H11/I11</f>
        <v>0.3013698630136986</v>
      </c>
      <c r="K11" s="15">
        <f>C11</f>
        <v>22</v>
      </c>
      <c r="L11" s="17">
        <f>H11/K11</f>
        <v>1</v>
      </c>
      <c r="M11" s="16" t="s">
        <v>26</v>
      </c>
      <c r="Q11" s="24"/>
      <c r="R11" s="13"/>
      <c r="S11" s="8">
        <v>1</v>
      </c>
      <c r="T11" s="8">
        <v>1</v>
      </c>
      <c r="U11" s="7">
        <f>S11/T11</f>
        <v>1</v>
      </c>
      <c r="V11" s="13">
        <v>0</v>
      </c>
      <c r="W11" s="13">
        <f t="shared" si="1"/>
        <v>3</v>
      </c>
      <c r="X11" s="13">
        <f t="shared" si="1"/>
        <v>3</v>
      </c>
      <c r="Y11" s="11">
        <f>W11/X11</f>
        <v>1</v>
      </c>
      <c r="Z11" s="13">
        <f>3*R9</f>
        <v>66</v>
      </c>
      <c r="AA11" s="17">
        <f>W11/Z11</f>
        <v>0.045454545454545456</v>
      </c>
      <c r="AB11" s="13" t="s">
        <v>20</v>
      </c>
    </row>
    <row r="12" spans="2:28" ht="12.75">
      <c r="B12" s="19">
        <v>354126</v>
      </c>
      <c r="C12" s="11">
        <v>0.4</v>
      </c>
      <c r="D12" s="10">
        <v>22</v>
      </c>
      <c r="E12" s="10">
        <v>48</v>
      </c>
      <c r="F12" s="11">
        <f>D12/E12</f>
        <v>0.4583333333333333</v>
      </c>
      <c r="G12" s="10">
        <v>2</v>
      </c>
      <c r="H12" s="10">
        <f>H11+D12</f>
        <v>44</v>
      </c>
      <c r="I12" s="10">
        <f>I11+E12</f>
        <v>121</v>
      </c>
      <c r="J12" s="11">
        <f>H12/I12</f>
        <v>0.36363636363636365</v>
      </c>
      <c r="K12" s="15">
        <f>2*K11</f>
        <v>44</v>
      </c>
      <c r="L12" s="17">
        <f>H12/K12</f>
        <v>1</v>
      </c>
      <c r="M12" s="16" t="s">
        <v>23</v>
      </c>
      <c r="Q12" s="24"/>
      <c r="R12" s="13"/>
      <c r="S12" s="8">
        <v>1</v>
      </c>
      <c r="T12" s="8">
        <v>1</v>
      </c>
      <c r="U12" s="7">
        <f>S12/T12</f>
        <v>1</v>
      </c>
      <c r="V12" s="13">
        <v>0</v>
      </c>
      <c r="W12" s="13">
        <f t="shared" si="1"/>
        <v>4</v>
      </c>
      <c r="X12" s="13">
        <f t="shared" si="1"/>
        <v>4</v>
      </c>
      <c r="Y12" s="11">
        <f>W12/X12</f>
        <v>1</v>
      </c>
      <c r="Z12" s="13">
        <f>4*R9</f>
        <v>88</v>
      </c>
      <c r="AA12" s="17">
        <f>W12/Z12</f>
        <v>0.045454545454545456</v>
      </c>
      <c r="AB12" s="13" t="s">
        <v>20</v>
      </c>
    </row>
    <row r="13" spans="2:28" ht="12.75">
      <c r="B13" s="19" t="s">
        <v>20</v>
      </c>
      <c r="C13" s="10"/>
      <c r="D13" s="10">
        <v>22</v>
      </c>
      <c r="E13" s="10">
        <v>50</v>
      </c>
      <c r="F13" s="11">
        <f>D13/E13</f>
        <v>0.44</v>
      </c>
      <c r="G13" s="10">
        <v>2</v>
      </c>
      <c r="H13" s="10">
        <f>H12+D13</f>
        <v>66</v>
      </c>
      <c r="I13" s="10">
        <f>I12+E13</f>
        <v>171</v>
      </c>
      <c r="J13" s="11">
        <f>H13/I13</f>
        <v>0.38596491228070173</v>
      </c>
      <c r="K13" s="15">
        <f>3*K11</f>
        <v>66</v>
      </c>
      <c r="L13" s="20">
        <f>H13/K13</f>
        <v>1</v>
      </c>
      <c r="M13" s="16" t="s">
        <v>29</v>
      </c>
      <c r="Q13" s="24"/>
      <c r="R13" s="13"/>
      <c r="S13" s="8">
        <v>1</v>
      </c>
      <c r="T13" s="8">
        <v>1</v>
      </c>
      <c r="U13" s="7">
        <f>S13/T13</f>
        <v>1</v>
      </c>
      <c r="V13" s="13">
        <v>0</v>
      </c>
      <c r="W13" s="13">
        <f t="shared" si="1"/>
        <v>5</v>
      </c>
      <c r="X13" s="13">
        <f t="shared" si="1"/>
        <v>5</v>
      </c>
      <c r="Y13" s="11">
        <f>W13/X13</f>
        <v>1</v>
      </c>
      <c r="Z13" s="13">
        <f>5*R9</f>
        <v>110</v>
      </c>
      <c r="AA13" s="17">
        <f>W13/Z13</f>
        <v>0.045454545454545456</v>
      </c>
      <c r="AB13" s="13" t="s">
        <v>20</v>
      </c>
    </row>
    <row r="14" spans="2:28" ht="12.75">
      <c r="B14" s="19" t="s">
        <v>20</v>
      </c>
      <c r="E14" t="s">
        <v>20</v>
      </c>
      <c r="G14">
        <f>G11+G12+G13</f>
        <v>6</v>
      </c>
      <c r="K14" s="22" t="s">
        <v>20</v>
      </c>
      <c r="M14" s="16" t="s">
        <v>20</v>
      </c>
      <c r="Q14" s="24"/>
      <c r="R14" s="13"/>
      <c r="S14" s="8"/>
      <c r="T14" s="8"/>
      <c r="U14" s="7"/>
      <c r="V14" s="25">
        <f>V9+V10+V11+V12+V13</f>
        <v>0</v>
      </c>
      <c r="W14" s="13"/>
      <c r="X14" s="13"/>
      <c r="Y14" s="11"/>
      <c r="Z14" s="13"/>
      <c r="AA14" s="17"/>
      <c r="AB14" s="13" t="s">
        <v>20</v>
      </c>
    </row>
    <row r="15" spans="2:28" ht="12.75">
      <c r="B15" s="19" t="s">
        <v>31</v>
      </c>
      <c r="C15" s="10">
        <v>15</v>
      </c>
      <c r="D15" s="10">
        <v>12</v>
      </c>
      <c r="E15" s="10">
        <v>48</v>
      </c>
      <c r="F15" s="11">
        <f>D15/E15</f>
        <v>0.25</v>
      </c>
      <c r="G15" s="10">
        <v>0</v>
      </c>
      <c r="H15" s="10">
        <f>H14+D15</f>
        <v>12</v>
      </c>
      <c r="I15" s="10">
        <f>E15</f>
        <v>48</v>
      </c>
      <c r="J15" s="11">
        <f>H15/I15</f>
        <v>0.25</v>
      </c>
      <c r="K15" s="15">
        <f>C15</f>
        <v>15</v>
      </c>
      <c r="L15" s="17">
        <f>H15/K15</f>
        <v>0.8</v>
      </c>
      <c r="M15" s="16" t="s">
        <v>27</v>
      </c>
      <c r="Q15" s="9" t="s">
        <v>24</v>
      </c>
      <c r="R15" s="13">
        <v>27</v>
      </c>
      <c r="S15" s="8">
        <v>1</v>
      </c>
      <c r="T15" s="8">
        <v>1</v>
      </c>
      <c r="U15" s="7">
        <f>S15/T15</f>
        <v>1</v>
      </c>
      <c r="V15" s="13">
        <v>0</v>
      </c>
      <c r="W15" s="13">
        <f>S15</f>
        <v>1</v>
      </c>
      <c r="X15" s="13">
        <f>T15</f>
        <v>1</v>
      </c>
      <c r="Y15" s="11">
        <f>W15/X15</f>
        <v>1</v>
      </c>
      <c r="Z15" s="13">
        <f>R15</f>
        <v>27</v>
      </c>
      <c r="AA15" s="17">
        <f>W15/Z15</f>
        <v>0.037037037037037035</v>
      </c>
      <c r="AB15" s="13" t="s">
        <v>20</v>
      </c>
    </row>
    <row r="16" spans="2:28" ht="12.75">
      <c r="B16" s="19">
        <v>354985</v>
      </c>
      <c r="C16" s="11">
        <v>0.25</v>
      </c>
      <c r="D16" s="10">
        <v>15</v>
      </c>
      <c r="E16" s="10">
        <v>54</v>
      </c>
      <c r="F16" s="11">
        <f>D16/E16</f>
        <v>0.2777777777777778</v>
      </c>
      <c r="G16" s="10">
        <v>2</v>
      </c>
      <c r="H16" s="10">
        <f>H15+D16</f>
        <v>27</v>
      </c>
      <c r="I16" s="10">
        <f>I15+E16</f>
        <v>102</v>
      </c>
      <c r="J16" s="11">
        <f>H16/I16</f>
        <v>0.2647058823529412</v>
      </c>
      <c r="K16" s="15">
        <f>2*K15</f>
        <v>30</v>
      </c>
      <c r="L16" s="17">
        <f>H16/K16</f>
        <v>0.9</v>
      </c>
      <c r="M16" s="16" t="s">
        <v>26</v>
      </c>
      <c r="Q16" s="24"/>
      <c r="R16" s="11">
        <v>0.5</v>
      </c>
      <c r="S16" s="8">
        <v>1</v>
      </c>
      <c r="T16" s="8">
        <v>1</v>
      </c>
      <c r="U16" s="7">
        <f>S16/T16</f>
        <v>1</v>
      </c>
      <c r="V16" s="13">
        <v>0</v>
      </c>
      <c r="W16" s="13">
        <f aca="true" t="shared" si="2" ref="W16:X19">W15+S16</f>
        <v>2</v>
      </c>
      <c r="X16" s="13">
        <f t="shared" si="2"/>
        <v>2</v>
      </c>
      <c r="Y16" s="11">
        <f>W16/X16</f>
        <v>1</v>
      </c>
      <c r="Z16" s="13">
        <f>2*R15</f>
        <v>54</v>
      </c>
      <c r="AA16" s="17">
        <f>W16/Z16</f>
        <v>0.037037037037037035</v>
      </c>
      <c r="AB16" s="13" t="s">
        <v>20</v>
      </c>
    </row>
    <row r="17" spans="2:28" ht="12.75">
      <c r="B17" s="19"/>
      <c r="C17" s="9">
        <v>17</v>
      </c>
      <c r="D17" s="10">
        <v>11</v>
      </c>
      <c r="E17" s="10">
        <v>45</v>
      </c>
      <c r="F17" s="11">
        <f>D17/E17</f>
        <v>0.24444444444444444</v>
      </c>
      <c r="G17" s="10">
        <v>0</v>
      </c>
      <c r="H17" s="10">
        <f>H16+D17</f>
        <v>38</v>
      </c>
      <c r="I17" s="10">
        <f>I16+E17</f>
        <v>147</v>
      </c>
      <c r="J17" s="26">
        <f>H17/I17</f>
        <v>0.2585034013605442</v>
      </c>
      <c r="K17" s="15">
        <f>3*K15</f>
        <v>45</v>
      </c>
      <c r="L17" s="20">
        <f>H17/K17</f>
        <v>0.8444444444444444</v>
      </c>
      <c r="M17" s="16" t="s">
        <v>29</v>
      </c>
      <c r="Q17" s="24"/>
      <c r="R17" s="13"/>
      <c r="S17" s="8">
        <v>1</v>
      </c>
      <c r="T17" s="8">
        <v>1</v>
      </c>
      <c r="U17" s="7">
        <f>S17/T17</f>
        <v>1</v>
      </c>
      <c r="V17" s="13">
        <v>0</v>
      </c>
      <c r="W17" s="13">
        <f t="shared" si="2"/>
        <v>3</v>
      </c>
      <c r="X17" s="13">
        <f t="shared" si="2"/>
        <v>3</v>
      </c>
      <c r="Y17" s="11">
        <f>W17/X17</f>
        <v>1</v>
      </c>
      <c r="Z17" s="13">
        <f>3*R15</f>
        <v>81</v>
      </c>
      <c r="AA17" s="17">
        <f>W17/Z17</f>
        <v>0.037037037037037035</v>
      </c>
      <c r="AB17" s="13" t="s">
        <v>20</v>
      </c>
    </row>
    <row r="18" spans="2:28" ht="12.75">
      <c r="B18" s="14" t="s">
        <v>32</v>
      </c>
      <c r="D18" t="s">
        <v>20</v>
      </c>
      <c r="E18" t="s">
        <v>20</v>
      </c>
      <c r="G18">
        <f>G15+G16+G17</f>
        <v>2</v>
      </c>
      <c r="K18" s="22" t="s">
        <v>20</v>
      </c>
      <c r="M18" s="16" t="s">
        <v>33</v>
      </c>
      <c r="Q18" s="24"/>
      <c r="R18" s="13"/>
      <c r="S18" s="8">
        <v>1</v>
      </c>
      <c r="T18" s="8">
        <v>1</v>
      </c>
      <c r="U18" s="7">
        <f>S18/T18</f>
        <v>1</v>
      </c>
      <c r="V18" s="13">
        <v>0</v>
      </c>
      <c r="W18" s="13">
        <f t="shared" si="2"/>
        <v>4</v>
      </c>
      <c r="X18" s="13">
        <f t="shared" si="2"/>
        <v>4</v>
      </c>
      <c r="Y18" s="11">
        <f>W18/X18</f>
        <v>1</v>
      </c>
      <c r="Z18" s="13">
        <f>4*R15</f>
        <v>108</v>
      </c>
      <c r="AA18" s="17">
        <f>W18/Z18</f>
        <v>0.037037037037037035</v>
      </c>
      <c r="AB18" s="13" t="s">
        <v>20</v>
      </c>
    </row>
    <row r="19" spans="2:28" ht="12.75">
      <c r="B19" s="19" t="s">
        <v>34</v>
      </c>
      <c r="C19" s="10">
        <v>30</v>
      </c>
      <c r="D19" s="10">
        <v>29</v>
      </c>
      <c r="E19" s="10">
        <v>50</v>
      </c>
      <c r="F19" s="11">
        <f>D19/E19</f>
        <v>0.58</v>
      </c>
      <c r="G19" s="10">
        <v>2</v>
      </c>
      <c r="H19" s="10">
        <f>H18+D19</f>
        <v>29</v>
      </c>
      <c r="I19" s="10">
        <f>E19</f>
        <v>50</v>
      </c>
      <c r="J19" s="11">
        <f>H19/I19</f>
        <v>0.58</v>
      </c>
      <c r="K19" s="15">
        <f>C19</f>
        <v>30</v>
      </c>
      <c r="L19" s="17">
        <f>H19/K19</f>
        <v>0.9666666666666667</v>
      </c>
      <c r="M19" s="16" t="s">
        <v>35</v>
      </c>
      <c r="Q19" s="24"/>
      <c r="R19" s="13"/>
      <c r="S19" s="8">
        <v>1</v>
      </c>
      <c r="T19" s="8">
        <v>1</v>
      </c>
      <c r="U19" s="7">
        <f>S19/T19</f>
        <v>1</v>
      </c>
      <c r="V19" s="13">
        <v>0</v>
      </c>
      <c r="W19" s="13">
        <f t="shared" si="2"/>
        <v>5</v>
      </c>
      <c r="X19" s="13">
        <f t="shared" si="2"/>
        <v>5</v>
      </c>
      <c r="Y19" s="11">
        <f>W19/X19</f>
        <v>1</v>
      </c>
      <c r="Z19" s="13">
        <f>5*R15</f>
        <v>135</v>
      </c>
      <c r="AA19" s="17">
        <f>W19/Z19</f>
        <v>0.037037037037037035</v>
      </c>
      <c r="AB19" s="13" t="s">
        <v>20</v>
      </c>
    </row>
    <row r="20" spans="2:28" ht="12.75">
      <c r="B20" s="18" t="s">
        <v>36</v>
      </c>
      <c r="C20" s="3">
        <v>0.55</v>
      </c>
      <c r="D20" s="10">
        <v>30</v>
      </c>
      <c r="E20" s="10">
        <v>37</v>
      </c>
      <c r="F20" s="11">
        <f>D20/E20</f>
        <v>0.8108108108108109</v>
      </c>
      <c r="G20" s="10">
        <v>0</v>
      </c>
      <c r="H20" s="10">
        <f>H19+D20</f>
        <v>59</v>
      </c>
      <c r="I20" s="10">
        <f>I19+E20</f>
        <v>87</v>
      </c>
      <c r="J20" s="11">
        <f>H20/I20</f>
        <v>0.6781609195402298</v>
      </c>
      <c r="K20" s="15">
        <f>2*K19</f>
        <v>60</v>
      </c>
      <c r="L20" s="17">
        <f>H20/K20</f>
        <v>0.9833333333333333</v>
      </c>
      <c r="M20" s="16" t="s">
        <v>37</v>
      </c>
      <c r="Q20" s="24"/>
      <c r="R20" s="13"/>
      <c r="S20" s="8"/>
      <c r="T20" s="8"/>
      <c r="U20" s="7"/>
      <c r="V20" s="25">
        <f>V15+V16+V17+V18+V19</f>
        <v>0</v>
      </c>
      <c r="W20" s="13"/>
      <c r="X20" s="13"/>
      <c r="Y20" s="11"/>
      <c r="Z20" s="13"/>
      <c r="AA20" s="17" t="s">
        <v>20</v>
      </c>
      <c r="AB20" s="13" t="s">
        <v>20</v>
      </c>
    </row>
    <row r="21" spans="2:28" ht="12.75">
      <c r="B21" s="19"/>
      <c r="C21" s="9">
        <v>32</v>
      </c>
      <c r="D21" s="10">
        <v>28</v>
      </c>
      <c r="E21" s="10">
        <v>57</v>
      </c>
      <c r="F21" s="11">
        <f>D21/E21</f>
        <v>0.49122807017543857</v>
      </c>
      <c r="G21" s="10">
        <v>0</v>
      </c>
      <c r="H21" s="10">
        <f>H20+D21</f>
        <v>87</v>
      </c>
      <c r="I21" s="10">
        <f>I20+E21</f>
        <v>144</v>
      </c>
      <c r="J21" s="26">
        <f>H21/I21</f>
        <v>0.6041666666666666</v>
      </c>
      <c r="K21" s="15">
        <f>3*K19</f>
        <v>90</v>
      </c>
      <c r="L21" s="20">
        <f>H21/K21</f>
        <v>0.9666666666666667</v>
      </c>
      <c r="M21" s="16" t="s">
        <v>38</v>
      </c>
      <c r="Q21" s="9" t="s">
        <v>24</v>
      </c>
      <c r="R21" s="13">
        <v>30</v>
      </c>
      <c r="S21" s="8">
        <v>1</v>
      </c>
      <c r="T21" s="8">
        <v>1</v>
      </c>
      <c r="U21" s="7">
        <f>S21/T21</f>
        <v>1</v>
      </c>
      <c r="V21" s="13">
        <v>0</v>
      </c>
      <c r="W21" s="13">
        <f>S21</f>
        <v>1</v>
      </c>
      <c r="X21" s="13">
        <f>T21</f>
        <v>1</v>
      </c>
      <c r="Y21" s="11">
        <f>W21/X21</f>
        <v>1</v>
      </c>
      <c r="Z21" s="13">
        <f>R21</f>
        <v>30</v>
      </c>
      <c r="AA21" s="17">
        <f>W21/Z21</f>
        <v>0.03333333333333333</v>
      </c>
      <c r="AB21" s="13" t="s">
        <v>20</v>
      </c>
    </row>
    <row r="22" spans="4:28" ht="12.75">
      <c r="D22" t="s">
        <v>20</v>
      </c>
      <c r="E22" t="s">
        <v>20</v>
      </c>
      <c r="G22">
        <f>G19+G20+G21</f>
        <v>2</v>
      </c>
      <c r="K22" s="22" t="s">
        <v>20</v>
      </c>
      <c r="M22" s="16" t="s">
        <v>20</v>
      </c>
      <c r="Q22" s="24"/>
      <c r="R22" s="11">
        <v>0.55</v>
      </c>
      <c r="S22" s="8">
        <v>1</v>
      </c>
      <c r="T22" s="8">
        <v>1</v>
      </c>
      <c r="U22" s="7">
        <f>S22/T22</f>
        <v>1</v>
      </c>
      <c r="V22" s="13">
        <v>0</v>
      </c>
      <c r="W22" s="13">
        <f aca="true" t="shared" si="3" ref="W22:X25">W21+S22</f>
        <v>2</v>
      </c>
      <c r="X22" s="13">
        <f t="shared" si="3"/>
        <v>2</v>
      </c>
      <c r="Y22" s="11">
        <f>W22/X22</f>
        <v>1</v>
      </c>
      <c r="Z22" s="13">
        <f>2*R21</f>
        <v>60</v>
      </c>
      <c r="AA22" s="17">
        <f>W22/Z22</f>
        <v>0.03333333333333333</v>
      </c>
      <c r="AB22" s="13" t="s">
        <v>20</v>
      </c>
    </row>
    <row r="23" spans="2:28" ht="12.75">
      <c r="B23" s="19" t="s">
        <v>39</v>
      </c>
      <c r="C23" s="10">
        <v>25</v>
      </c>
      <c r="D23" s="10">
        <v>25</v>
      </c>
      <c r="E23" s="10">
        <v>57</v>
      </c>
      <c r="F23" s="11">
        <f>D23/E23</f>
        <v>0.43859649122807015</v>
      </c>
      <c r="G23" s="10">
        <v>2</v>
      </c>
      <c r="H23" s="10">
        <f>H22+D23</f>
        <v>25</v>
      </c>
      <c r="I23" s="10">
        <f>E23</f>
        <v>57</v>
      </c>
      <c r="J23" s="11">
        <f>H23/I23</f>
        <v>0.43859649122807015</v>
      </c>
      <c r="K23" s="15">
        <f>C23</f>
        <v>25</v>
      </c>
      <c r="L23" s="17">
        <f>H23/K23</f>
        <v>1</v>
      </c>
      <c r="M23" s="16" t="s">
        <v>40</v>
      </c>
      <c r="Q23" s="24"/>
      <c r="R23" s="13"/>
      <c r="S23" s="8">
        <v>1</v>
      </c>
      <c r="T23" s="8">
        <v>1</v>
      </c>
      <c r="U23" s="7">
        <f>S23/T23</f>
        <v>1</v>
      </c>
      <c r="V23" s="13">
        <v>0</v>
      </c>
      <c r="W23" s="13">
        <f t="shared" si="3"/>
        <v>3</v>
      </c>
      <c r="X23" s="13">
        <f t="shared" si="3"/>
        <v>3</v>
      </c>
      <c r="Y23" s="11">
        <f>W23/X23</f>
        <v>1</v>
      </c>
      <c r="Z23" s="13">
        <f>3*R21</f>
        <v>90</v>
      </c>
      <c r="AA23" s="17">
        <f>W23/Z23</f>
        <v>0.03333333333333333</v>
      </c>
      <c r="AB23" s="13" t="s">
        <v>20</v>
      </c>
    </row>
    <row r="24" spans="2:28" ht="12.75">
      <c r="B24" s="19">
        <v>360235</v>
      </c>
      <c r="C24" s="11">
        <v>0.45</v>
      </c>
      <c r="D24" s="10">
        <v>25</v>
      </c>
      <c r="E24" s="10">
        <v>50</v>
      </c>
      <c r="F24" s="11">
        <f>D24/E24</f>
        <v>0.5</v>
      </c>
      <c r="G24" s="10">
        <v>2</v>
      </c>
      <c r="H24" s="10">
        <f>H23+D24</f>
        <v>50</v>
      </c>
      <c r="I24" s="10">
        <f>I23+E24</f>
        <v>107</v>
      </c>
      <c r="J24" s="11">
        <f>H24/I24</f>
        <v>0.4672897196261682</v>
      </c>
      <c r="K24" s="15">
        <f>2*K23</f>
        <v>50</v>
      </c>
      <c r="L24" s="17">
        <f>H24/K24</f>
        <v>1</v>
      </c>
      <c r="M24" s="16" t="s">
        <v>37</v>
      </c>
      <c r="Q24" s="24"/>
      <c r="R24" s="13"/>
      <c r="S24" s="8">
        <v>1</v>
      </c>
      <c r="T24" s="8">
        <v>1</v>
      </c>
      <c r="U24" s="7">
        <f>S24/T24</f>
        <v>1</v>
      </c>
      <c r="V24" s="13">
        <v>0</v>
      </c>
      <c r="W24" s="13">
        <f t="shared" si="3"/>
        <v>4</v>
      </c>
      <c r="X24" s="13">
        <f t="shared" si="3"/>
        <v>4</v>
      </c>
      <c r="Y24" s="11">
        <f>W24/X24</f>
        <v>1</v>
      </c>
      <c r="Z24" s="13">
        <f>4*R21</f>
        <v>120</v>
      </c>
      <c r="AA24" s="17">
        <f>W24/Z24</f>
        <v>0.03333333333333333</v>
      </c>
      <c r="AB24" s="13" t="s">
        <v>20</v>
      </c>
    </row>
    <row r="25" spans="2:28" ht="12.75">
      <c r="B25" s="19" t="s">
        <v>20</v>
      </c>
      <c r="C25" s="10" t="s">
        <v>20</v>
      </c>
      <c r="D25" s="10">
        <v>22</v>
      </c>
      <c r="E25" s="10">
        <v>65</v>
      </c>
      <c r="F25" s="11">
        <f>D25/E25</f>
        <v>0.3384615384615385</v>
      </c>
      <c r="G25" s="10">
        <v>0</v>
      </c>
      <c r="H25" s="10">
        <f>H24+D25</f>
        <v>72</v>
      </c>
      <c r="I25" s="10">
        <f>I24+E25</f>
        <v>172</v>
      </c>
      <c r="J25" s="11">
        <f>H25/I25</f>
        <v>0.4186046511627907</v>
      </c>
      <c r="K25" s="15">
        <f>3*K23</f>
        <v>75</v>
      </c>
      <c r="L25" s="20">
        <f>H25/K25</f>
        <v>0.96</v>
      </c>
      <c r="M25" s="16" t="s">
        <v>35</v>
      </c>
      <c r="Q25" s="24"/>
      <c r="R25" s="13"/>
      <c r="S25" s="8">
        <v>1</v>
      </c>
      <c r="T25" s="8">
        <v>1</v>
      </c>
      <c r="U25" s="7">
        <f>S25/T25</f>
        <v>1</v>
      </c>
      <c r="V25" s="13">
        <v>0</v>
      </c>
      <c r="W25" s="13">
        <f t="shared" si="3"/>
        <v>5</v>
      </c>
      <c r="X25" s="13">
        <f t="shared" si="3"/>
        <v>5</v>
      </c>
      <c r="Y25" s="11">
        <f>W25/X25</f>
        <v>1</v>
      </c>
      <c r="Z25" s="13">
        <f>5*R21</f>
        <v>150</v>
      </c>
      <c r="AA25" s="17">
        <f>W25/Z25</f>
        <v>0.03333333333333333</v>
      </c>
      <c r="AB25" s="13" t="s">
        <v>20</v>
      </c>
    </row>
    <row r="26" spans="2:28" ht="12.75">
      <c r="B26" s="19" t="s">
        <v>20</v>
      </c>
      <c r="C26" s="3" t="s">
        <v>20</v>
      </c>
      <c r="D26" t="s">
        <v>20</v>
      </c>
      <c r="E26" t="s">
        <v>20</v>
      </c>
      <c r="G26">
        <f>G23+G24+G25</f>
        <v>4</v>
      </c>
      <c r="K26" s="22" t="s">
        <v>20</v>
      </c>
      <c r="M26" s="16" t="s">
        <v>20</v>
      </c>
      <c r="Q26" s="9" t="s">
        <v>20</v>
      </c>
      <c r="R26" s="13"/>
      <c r="S26" s="8"/>
      <c r="T26" s="8"/>
      <c r="U26" s="7"/>
      <c r="V26" s="25">
        <f>V21+V22+V23+V24+V25</f>
        <v>0</v>
      </c>
      <c r="W26" s="13"/>
      <c r="X26" s="13"/>
      <c r="Y26" s="11"/>
      <c r="Z26" s="13"/>
      <c r="AA26" s="17"/>
      <c r="AB26" s="13" t="s">
        <v>20</v>
      </c>
    </row>
    <row r="27" spans="2:28" ht="12.75">
      <c r="B27" s="19" t="s">
        <v>41</v>
      </c>
      <c r="C27" s="10">
        <v>25</v>
      </c>
      <c r="D27" s="10">
        <v>25</v>
      </c>
      <c r="E27" s="10">
        <v>50</v>
      </c>
      <c r="F27" s="11">
        <f>D27/E27</f>
        <v>0.5</v>
      </c>
      <c r="G27" s="10">
        <v>2</v>
      </c>
      <c r="H27" s="10">
        <f>H26+D27</f>
        <v>25</v>
      </c>
      <c r="I27" s="10">
        <f>E27</f>
        <v>50</v>
      </c>
      <c r="J27" s="11">
        <f>H27/I27</f>
        <v>0.5</v>
      </c>
      <c r="K27" s="15">
        <f>C27</f>
        <v>25</v>
      </c>
      <c r="L27" s="17">
        <f>H27/K27</f>
        <v>1</v>
      </c>
      <c r="M27" s="16" t="s">
        <v>40</v>
      </c>
      <c r="Q27" s="9" t="s">
        <v>24</v>
      </c>
      <c r="R27" s="13">
        <v>32</v>
      </c>
      <c r="S27" s="8">
        <v>1</v>
      </c>
      <c r="T27" s="8">
        <v>1</v>
      </c>
      <c r="U27" s="7">
        <f>S27/T27</f>
        <v>1</v>
      </c>
      <c r="V27" s="13">
        <v>0</v>
      </c>
      <c r="W27" s="13">
        <f>S27</f>
        <v>1</v>
      </c>
      <c r="X27" s="13">
        <f>T27</f>
        <v>1</v>
      </c>
      <c r="Y27" s="11">
        <f>W27/X27</f>
        <v>1</v>
      </c>
      <c r="Z27" s="13">
        <f>R27</f>
        <v>32</v>
      </c>
      <c r="AA27" s="17">
        <f>W27/Z27</f>
        <v>0.03125</v>
      </c>
      <c r="AB27" s="13" t="s">
        <v>20</v>
      </c>
    </row>
    <row r="28" spans="2:28" ht="12.75">
      <c r="B28" s="19">
        <v>354775</v>
      </c>
      <c r="C28" s="11">
        <v>0.45</v>
      </c>
      <c r="D28" s="10">
        <v>25</v>
      </c>
      <c r="E28" s="10">
        <v>67</v>
      </c>
      <c r="F28" s="11">
        <f>D28/E28</f>
        <v>0.373134328358209</v>
      </c>
      <c r="G28" s="10">
        <v>2</v>
      </c>
      <c r="H28" s="10">
        <f>H27+D28</f>
        <v>50</v>
      </c>
      <c r="I28" s="10">
        <f>I27+E28</f>
        <v>117</v>
      </c>
      <c r="J28" s="11">
        <f>H28/I28</f>
        <v>0.42735042735042733</v>
      </c>
      <c r="K28" s="15">
        <f>2*K27</f>
        <v>50</v>
      </c>
      <c r="L28" s="17">
        <f>H28/K28</f>
        <v>1</v>
      </c>
      <c r="M28" s="16" t="s">
        <v>37</v>
      </c>
      <c r="Q28" s="24"/>
      <c r="R28" s="11">
        <v>0.6</v>
      </c>
      <c r="S28" s="8">
        <v>1</v>
      </c>
      <c r="T28" s="8">
        <v>1</v>
      </c>
      <c r="U28" s="7">
        <f>S28/T28</f>
        <v>1</v>
      </c>
      <c r="V28" s="13">
        <v>0</v>
      </c>
      <c r="W28" s="13">
        <f aca="true" t="shared" si="4" ref="W28:X30">W27+S28</f>
        <v>2</v>
      </c>
      <c r="X28" s="13">
        <f t="shared" si="4"/>
        <v>2</v>
      </c>
      <c r="Y28" s="11">
        <f>W28/X28</f>
        <v>1</v>
      </c>
      <c r="Z28" s="13">
        <f>2*R27</f>
        <v>64</v>
      </c>
      <c r="AA28" s="17">
        <f>W28/Z28</f>
        <v>0.03125</v>
      </c>
      <c r="AB28" s="13" t="s">
        <v>20</v>
      </c>
    </row>
    <row r="29" spans="2:28" ht="12.75">
      <c r="B29" s="19"/>
      <c r="C29" s="9"/>
      <c r="D29" s="10">
        <v>25</v>
      </c>
      <c r="E29" s="10">
        <v>65</v>
      </c>
      <c r="F29" s="11">
        <f>D29/E29</f>
        <v>0.38461538461538464</v>
      </c>
      <c r="G29" s="10">
        <v>2</v>
      </c>
      <c r="H29" s="10">
        <f>H28+D29</f>
        <v>75</v>
      </c>
      <c r="I29" s="10">
        <f>I28+E29</f>
        <v>182</v>
      </c>
      <c r="J29" s="11">
        <f>H29/I29</f>
        <v>0.41208791208791207</v>
      </c>
      <c r="K29" s="15">
        <f>3*K27</f>
        <v>75</v>
      </c>
      <c r="L29" s="20">
        <f>H29/K29</f>
        <v>1</v>
      </c>
      <c r="M29" s="16" t="s">
        <v>38</v>
      </c>
      <c r="Q29" s="24"/>
      <c r="R29" s="13"/>
      <c r="S29" s="8">
        <v>1</v>
      </c>
      <c r="T29" s="8">
        <v>1</v>
      </c>
      <c r="U29" s="7">
        <f>S29/T29</f>
        <v>1</v>
      </c>
      <c r="V29" s="13">
        <v>0</v>
      </c>
      <c r="W29" s="13">
        <f t="shared" si="4"/>
        <v>3</v>
      </c>
      <c r="X29" s="13">
        <f t="shared" si="4"/>
        <v>3</v>
      </c>
      <c r="Y29" s="11">
        <f>W29/X29</f>
        <v>1</v>
      </c>
      <c r="Z29" s="13">
        <f>3*R27</f>
        <v>96</v>
      </c>
      <c r="AA29" s="17">
        <f>W29/Z29</f>
        <v>0.03125</v>
      </c>
      <c r="AB29" s="13" t="s">
        <v>20</v>
      </c>
    </row>
    <row r="30" spans="4:28" ht="12.75">
      <c r="D30" t="s">
        <v>20</v>
      </c>
      <c r="E30" t="s">
        <v>20</v>
      </c>
      <c r="G30">
        <f>G27+G28+G29</f>
        <v>6</v>
      </c>
      <c r="K30" s="22" t="s">
        <v>20</v>
      </c>
      <c r="M30" s="16" t="s">
        <v>20</v>
      </c>
      <c r="Q30" s="24"/>
      <c r="R30" s="13"/>
      <c r="S30" s="8">
        <v>1</v>
      </c>
      <c r="T30" s="8">
        <v>1</v>
      </c>
      <c r="U30" s="7">
        <f>S30/T30</f>
        <v>1</v>
      </c>
      <c r="V30" s="13">
        <v>0</v>
      </c>
      <c r="W30" s="13">
        <f t="shared" si="4"/>
        <v>4</v>
      </c>
      <c r="X30" s="13">
        <f t="shared" si="4"/>
        <v>4</v>
      </c>
      <c r="Y30" s="11">
        <f>W30/X30</f>
        <v>1</v>
      </c>
      <c r="Z30" s="13">
        <f>4*R27</f>
        <v>128</v>
      </c>
      <c r="AA30" s="17">
        <f>W30/Z30</f>
        <v>0.03125</v>
      </c>
      <c r="AB30" s="13" t="s">
        <v>20</v>
      </c>
    </row>
    <row r="31" spans="2:28" ht="12.75">
      <c r="B31" s="19" t="s">
        <v>42</v>
      </c>
      <c r="C31" s="10">
        <v>15</v>
      </c>
      <c r="D31" s="10">
        <v>6</v>
      </c>
      <c r="E31" s="10">
        <v>37</v>
      </c>
      <c r="F31" s="11">
        <f>D31/E31</f>
        <v>0.16216216216216217</v>
      </c>
      <c r="G31" s="10">
        <v>0</v>
      </c>
      <c r="H31" s="10">
        <f>H30+D31</f>
        <v>6</v>
      </c>
      <c r="I31" s="10">
        <f>E31</f>
        <v>37</v>
      </c>
      <c r="J31" s="11">
        <f>H31/I31</f>
        <v>0.16216216216216217</v>
      </c>
      <c r="K31" s="15">
        <f>C31</f>
        <v>15</v>
      </c>
      <c r="L31" s="17">
        <f>H31/K31</f>
        <v>0.4</v>
      </c>
      <c r="M31" s="16" t="s">
        <v>40</v>
      </c>
      <c r="Q31" s="24"/>
      <c r="R31" s="13"/>
      <c r="S31" s="8">
        <v>1</v>
      </c>
      <c r="T31" s="8">
        <v>1</v>
      </c>
      <c r="U31" s="7">
        <f>S31/T31</f>
        <v>1</v>
      </c>
      <c r="V31" s="13">
        <v>0</v>
      </c>
      <c r="W31" s="13">
        <f>W30+S31</f>
        <v>5</v>
      </c>
      <c r="X31" s="13">
        <f>X30+T30</f>
        <v>5</v>
      </c>
      <c r="Y31" s="11">
        <f>W31/X31</f>
        <v>1</v>
      </c>
      <c r="Z31" s="13">
        <f>5*R27</f>
        <v>160</v>
      </c>
      <c r="AA31" s="17">
        <f>W31/Z31</f>
        <v>0.03125</v>
      </c>
      <c r="AB31" s="13" t="s">
        <v>20</v>
      </c>
    </row>
    <row r="32" spans="2:28" ht="12.75">
      <c r="B32" s="19">
        <v>392483</v>
      </c>
      <c r="C32" s="3">
        <v>0.25</v>
      </c>
      <c r="D32" s="10">
        <v>10</v>
      </c>
      <c r="E32" s="10">
        <v>67</v>
      </c>
      <c r="F32" s="11">
        <f>D32/E32</f>
        <v>0.14925373134328357</v>
      </c>
      <c r="G32" s="10">
        <v>0</v>
      </c>
      <c r="H32" s="10">
        <f>H31+D32</f>
        <v>16</v>
      </c>
      <c r="I32" s="10">
        <f>I31+E32</f>
        <v>104</v>
      </c>
      <c r="J32" s="11">
        <f>H32/I32</f>
        <v>0.15384615384615385</v>
      </c>
      <c r="K32" s="15">
        <f>2*K31</f>
        <v>30</v>
      </c>
      <c r="L32" s="17">
        <f>H32/K32</f>
        <v>0.5333333333333333</v>
      </c>
      <c r="M32" s="16" t="s">
        <v>35</v>
      </c>
      <c r="Q32" s="24"/>
      <c r="R32" s="13"/>
      <c r="S32" s="8"/>
      <c r="T32" s="8"/>
      <c r="U32" s="7"/>
      <c r="V32" s="25">
        <f>V27+V28+V29+V30+V31</f>
        <v>0</v>
      </c>
      <c r="W32" s="13"/>
      <c r="X32" s="13"/>
      <c r="Y32" s="11"/>
      <c r="Z32" s="13"/>
      <c r="AA32" s="17"/>
      <c r="AB32" s="13" t="s">
        <v>20</v>
      </c>
    </row>
    <row r="33" spans="2:28" ht="12.75">
      <c r="B33" s="19"/>
      <c r="C33" s="10"/>
      <c r="D33" s="10">
        <v>9</v>
      </c>
      <c r="E33" s="10">
        <v>50</v>
      </c>
      <c r="F33" s="11">
        <f>D33/E33</f>
        <v>0.18</v>
      </c>
      <c r="G33" s="10">
        <v>0</v>
      </c>
      <c r="H33" s="10">
        <f>H32+D33</f>
        <v>25</v>
      </c>
      <c r="I33" s="10">
        <f>I32+E33</f>
        <v>154</v>
      </c>
      <c r="J33" s="11">
        <f>H33/I33</f>
        <v>0.16233766233766234</v>
      </c>
      <c r="K33" s="15">
        <f>3*K31</f>
        <v>45</v>
      </c>
      <c r="L33" s="20">
        <f>H33/K33</f>
        <v>0.5555555555555556</v>
      </c>
      <c r="M33" s="16" t="s">
        <v>38</v>
      </c>
      <c r="Q33" s="9" t="s">
        <v>24</v>
      </c>
      <c r="R33" s="13">
        <v>20</v>
      </c>
      <c r="S33" s="8">
        <v>1</v>
      </c>
      <c r="T33" s="8">
        <v>1</v>
      </c>
      <c r="U33" s="7">
        <f>S33/T33</f>
        <v>1</v>
      </c>
      <c r="V33" s="13">
        <v>0</v>
      </c>
      <c r="W33" s="13">
        <f>S33</f>
        <v>1</v>
      </c>
      <c r="X33" s="13">
        <f>T33</f>
        <v>1</v>
      </c>
      <c r="Y33" s="11">
        <f>W33/X33</f>
        <v>1</v>
      </c>
      <c r="Z33" s="13">
        <f>R33</f>
        <v>20</v>
      </c>
      <c r="AA33" s="17">
        <f>W33/Z33</f>
        <v>0.05</v>
      </c>
      <c r="AB33" s="13" t="s">
        <v>20</v>
      </c>
    </row>
    <row r="34" spans="2:28" ht="12.75">
      <c r="B34" s="14" t="s">
        <v>43</v>
      </c>
      <c r="D34" t="s">
        <v>20</v>
      </c>
      <c r="E34" t="s">
        <v>20</v>
      </c>
      <c r="G34">
        <f>G31+G32+G33</f>
        <v>0</v>
      </c>
      <c r="K34" s="22" t="s">
        <v>20</v>
      </c>
      <c r="M34" s="16" t="s">
        <v>20</v>
      </c>
      <c r="Q34" s="24"/>
      <c r="R34" s="11">
        <v>0.35</v>
      </c>
      <c r="S34" s="8">
        <v>1</v>
      </c>
      <c r="T34" s="8">
        <v>1</v>
      </c>
      <c r="U34" s="7">
        <f>S34/T34</f>
        <v>1</v>
      </c>
      <c r="V34" s="13">
        <v>0</v>
      </c>
      <c r="W34" s="13">
        <f aca="true" t="shared" si="5" ref="W34:X37">W33+S34</f>
        <v>2</v>
      </c>
      <c r="X34" s="13">
        <f t="shared" si="5"/>
        <v>2</v>
      </c>
      <c r="Y34" s="11">
        <f>W34/X34</f>
        <v>1</v>
      </c>
      <c r="Z34" s="13">
        <f>2*R33</f>
        <v>40</v>
      </c>
      <c r="AA34" s="17">
        <f>W34/Z34</f>
        <v>0.05</v>
      </c>
      <c r="AB34" s="13" t="s">
        <v>20</v>
      </c>
    </row>
    <row r="35" spans="2:28" ht="12.75">
      <c r="B35" s="19" t="s">
        <v>44</v>
      </c>
      <c r="C35" s="15">
        <v>30</v>
      </c>
      <c r="D35" s="10">
        <v>22</v>
      </c>
      <c r="E35" s="10">
        <v>46</v>
      </c>
      <c r="F35" s="11">
        <f>D35/E35</f>
        <v>0.4782608695652174</v>
      </c>
      <c r="G35" s="10">
        <v>0</v>
      </c>
      <c r="H35" s="10">
        <f>H34+D35</f>
        <v>22</v>
      </c>
      <c r="I35" s="10">
        <f>E35</f>
        <v>46</v>
      </c>
      <c r="J35" s="11">
        <f>H35/I35</f>
        <v>0.4782608695652174</v>
      </c>
      <c r="K35" s="15">
        <f>C35</f>
        <v>30</v>
      </c>
      <c r="L35" s="17">
        <f>H35/K35</f>
        <v>0.7333333333333333</v>
      </c>
      <c r="M35" s="16" t="s">
        <v>45</v>
      </c>
      <c r="Q35" s="24"/>
      <c r="R35" s="13"/>
      <c r="S35" s="13">
        <v>1</v>
      </c>
      <c r="T35" s="13">
        <v>1</v>
      </c>
      <c r="U35" s="11">
        <f>S35/T35</f>
        <v>1</v>
      </c>
      <c r="V35" s="13">
        <v>0</v>
      </c>
      <c r="W35" s="13">
        <f t="shared" si="5"/>
        <v>3</v>
      </c>
      <c r="X35" s="13">
        <f t="shared" si="5"/>
        <v>3</v>
      </c>
      <c r="Y35" s="11">
        <f>W35/X35</f>
        <v>1</v>
      </c>
      <c r="Z35" s="13">
        <f>3*R33</f>
        <v>60</v>
      </c>
      <c r="AA35" s="17">
        <f>W35/Z35</f>
        <v>0.05</v>
      </c>
      <c r="AB35" s="13" t="s">
        <v>20</v>
      </c>
    </row>
    <row r="36" spans="2:28" ht="12.75">
      <c r="B36" s="19">
        <v>351216</v>
      </c>
      <c r="C36" s="11">
        <v>0.55</v>
      </c>
      <c r="D36" s="10">
        <v>29</v>
      </c>
      <c r="E36" s="10">
        <v>51</v>
      </c>
      <c r="F36" s="11">
        <f>D36/E36</f>
        <v>0.5686274509803921</v>
      </c>
      <c r="G36" s="10">
        <v>0</v>
      </c>
      <c r="H36" s="10">
        <f>H35+D36</f>
        <v>51</v>
      </c>
      <c r="I36" s="10">
        <f>I35+E36</f>
        <v>97</v>
      </c>
      <c r="J36" s="11">
        <f>H36/I36</f>
        <v>0.5257731958762887</v>
      </c>
      <c r="K36" s="15">
        <f>2*K35</f>
        <v>60</v>
      </c>
      <c r="L36" s="17">
        <f>H36/K36</f>
        <v>0.85</v>
      </c>
      <c r="M36" s="16" t="s">
        <v>46</v>
      </c>
      <c r="Q36" s="24"/>
      <c r="R36" s="13"/>
      <c r="S36" s="13">
        <v>1</v>
      </c>
      <c r="T36" s="13">
        <v>1</v>
      </c>
      <c r="U36" s="11">
        <f>S36/T36</f>
        <v>1</v>
      </c>
      <c r="V36" s="13">
        <v>0</v>
      </c>
      <c r="W36" s="13">
        <f t="shared" si="5"/>
        <v>4</v>
      </c>
      <c r="X36" s="13">
        <f t="shared" si="5"/>
        <v>4</v>
      </c>
      <c r="Y36" s="11">
        <f>W36/X36</f>
        <v>1</v>
      </c>
      <c r="Z36" s="13">
        <f>4*R33</f>
        <v>80</v>
      </c>
      <c r="AA36" s="17">
        <f>W36/Z36</f>
        <v>0.05</v>
      </c>
      <c r="AB36" s="13" t="s">
        <v>20</v>
      </c>
    </row>
    <row r="37" spans="2:28" ht="12.75">
      <c r="B37" s="19" t="s">
        <v>20</v>
      </c>
      <c r="C37" s="27">
        <v>32</v>
      </c>
      <c r="D37" s="10">
        <v>30</v>
      </c>
      <c r="E37" s="10">
        <v>49</v>
      </c>
      <c r="F37" s="11">
        <f>D37/E37</f>
        <v>0.6122448979591837</v>
      </c>
      <c r="G37" s="10">
        <v>2</v>
      </c>
      <c r="H37" s="10">
        <f>H36+D37</f>
        <v>81</v>
      </c>
      <c r="I37" s="10">
        <f>I36+E37</f>
        <v>146</v>
      </c>
      <c r="J37" s="11">
        <f>H37/I37</f>
        <v>0.5547945205479452</v>
      </c>
      <c r="K37" s="15">
        <f>3*K35</f>
        <v>90</v>
      </c>
      <c r="L37" s="20">
        <f>H37/K37</f>
        <v>0.9</v>
      </c>
      <c r="M37" s="16" t="s">
        <v>47</v>
      </c>
      <c r="Q37" s="24"/>
      <c r="R37" s="13"/>
      <c r="S37" s="13">
        <v>1</v>
      </c>
      <c r="T37" s="13">
        <v>1</v>
      </c>
      <c r="U37" s="11">
        <f>S37/T37</f>
        <v>1</v>
      </c>
      <c r="V37" s="13">
        <v>0</v>
      </c>
      <c r="W37" s="13">
        <f t="shared" si="5"/>
        <v>5</v>
      </c>
      <c r="X37" s="13">
        <f t="shared" si="5"/>
        <v>5</v>
      </c>
      <c r="Y37" s="11">
        <f>W37/X37</f>
        <v>1</v>
      </c>
      <c r="Z37" s="13">
        <f>5*R33</f>
        <v>100</v>
      </c>
      <c r="AA37" s="17">
        <f>W37/Z37</f>
        <v>0.05</v>
      </c>
      <c r="AB37" s="13" t="s">
        <v>20</v>
      </c>
    </row>
    <row r="38" spans="2:22" ht="12.75">
      <c r="B38" s="19" t="s">
        <v>20</v>
      </c>
      <c r="C38" s="10" t="s">
        <v>20</v>
      </c>
      <c r="D38" t="s">
        <v>20</v>
      </c>
      <c r="E38" t="s">
        <v>20</v>
      </c>
      <c r="G38">
        <f>G35+G36+G37</f>
        <v>2</v>
      </c>
      <c r="K38" s="22" t="s">
        <v>20</v>
      </c>
      <c r="M38" s="16" t="s">
        <v>20</v>
      </c>
      <c r="Q38" s="28"/>
      <c r="V38" s="25">
        <f>V33+V34+V35+V36+V37</f>
        <v>0</v>
      </c>
    </row>
    <row r="39" spans="2:30" ht="12.75">
      <c r="B39" s="19" t="s">
        <v>48</v>
      </c>
      <c r="C39" s="10">
        <v>25</v>
      </c>
      <c r="D39" s="10">
        <v>25</v>
      </c>
      <c r="E39" s="10">
        <v>57</v>
      </c>
      <c r="F39" s="11">
        <f>D39/E39</f>
        <v>0.43859649122807015</v>
      </c>
      <c r="G39" s="10">
        <v>2</v>
      </c>
      <c r="H39" s="10">
        <f>H38+D39</f>
        <v>25</v>
      </c>
      <c r="I39" s="10">
        <f>E39</f>
        <v>57</v>
      </c>
      <c r="J39" s="11">
        <f>H39/I39</f>
        <v>0.43859649122807015</v>
      </c>
      <c r="K39" s="15">
        <f>C39</f>
        <v>25</v>
      </c>
      <c r="L39" s="17">
        <f>H39/K39</f>
        <v>1</v>
      </c>
      <c r="M39" s="16" t="s">
        <v>46</v>
      </c>
      <c r="Q39" s="9" t="s">
        <v>20</v>
      </c>
      <c r="R39" s="29" t="s">
        <v>49</v>
      </c>
      <c r="S39" s="29" t="s">
        <v>50</v>
      </c>
      <c r="T39" s="29" t="s">
        <v>51</v>
      </c>
      <c r="U39" s="7" t="s">
        <v>52</v>
      </c>
      <c r="V39" s="29" t="s">
        <v>53</v>
      </c>
      <c r="W39" s="29" t="s">
        <v>5</v>
      </c>
      <c r="X39" s="29" t="s">
        <v>18</v>
      </c>
      <c r="Y39" s="7" t="s">
        <v>7</v>
      </c>
      <c r="Z39" s="29" t="s">
        <v>54</v>
      </c>
      <c r="AA39" s="12" t="s">
        <v>9</v>
      </c>
      <c r="AB39" s="8" t="s">
        <v>55</v>
      </c>
      <c r="AC39" s="11" t="s">
        <v>11</v>
      </c>
      <c r="AD39" s="13" t="s">
        <v>12</v>
      </c>
    </row>
    <row r="40" spans="2:30" ht="12.75">
      <c r="B40" s="19">
        <v>354597</v>
      </c>
      <c r="C40" s="11">
        <v>0.45</v>
      </c>
      <c r="D40" s="10">
        <v>25</v>
      </c>
      <c r="E40" s="10">
        <v>46</v>
      </c>
      <c r="F40" s="11">
        <f>D40/E40</f>
        <v>0.5434782608695652</v>
      </c>
      <c r="G40" s="10">
        <v>2</v>
      </c>
      <c r="H40" s="10">
        <f>H39+D40</f>
        <v>50</v>
      </c>
      <c r="I40" s="10">
        <f>I39+E40</f>
        <v>103</v>
      </c>
      <c r="J40" s="11">
        <f>H40/I40</f>
        <v>0.4854368932038835</v>
      </c>
      <c r="K40" s="15">
        <f>2*K39</f>
        <v>50</v>
      </c>
      <c r="L40" s="17">
        <f>H40/K40</f>
        <v>1</v>
      </c>
      <c r="M40" s="16" t="s">
        <v>56</v>
      </c>
      <c r="Q40" s="9" t="str">
        <f>Q3</f>
        <v>NAAM</v>
      </c>
      <c r="R40" s="29">
        <f>R3</f>
        <v>25</v>
      </c>
      <c r="S40" s="7">
        <f>R4</f>
        <v>0.45</v>
      </c>
      <c r="T40" s="30">
        <f aca="true" t="shared" si="6" ref="T40:T45">Y40/S40</f>
        <v>2.2222222222222223</v>
      </c>
      <c r="U40" s="7">
        <v>1</v>
      </c>
      <c r="V40" s="8">
        <f>V7</f>
        <v>0</v>
      </c>
      <c r="W40" s="8">
        <f>W7</f>
        <v>5</v>
      </c>
      <c r="X40" s="8">
        <f>X7</f>
        <v>5</v>
      </c>
      <c r="Y40" s="7">
        <f>W6/X6</f>
        <v>1</v>
      </c>
      <c r="Z40" s="8">
        <f>5*R3</f>
        <v>125</v>
      </c>
      <c r="AA40" s="31">
        <f>W6/Z6</f>
        <v>0.04</v>
      </c>
      <c r="AB40" s="8">
        <v>1</v>
      </c>
      <c r="AC40" s="13">
        <v>1</v>
      </c>
      <c r="AD40" s="13">
        <v>1</v>
      </c>
    </row>
    <row r="41" spans="2:30" ht="12.75">
      <c r="B41" s="19"/>
      <c r="C41" s="10"/>
      <c r="D41" s="10">
        <v>25</v>
      </c>
      <c r="E41" s="10">
        <v>66</v>
      </c>
      <c r="F41" s="11">
        <f>D41/E41</f>
        <v>0.3787878787878788</v>
      </c>
      <c r="G41" s="10">
        <v>1</v>
      </c>
      <c r="H41" s="10">
        <f>H40+D41</f>
        <v>75</v>
      </c>
      <c r="I41" s="10">
        <f>I40+E41</f>
        <v>169</v>
      </c>
      <c r="J41" s="11">
        <f>H41/I41</f>
        <v>0.4437869822485207</v>
      </c>
      <c r="K41" s="15">
        <f>3*K39</f>
        <v>75</v>
      </c>
      <c r="L41" s="20">
        <f>H41/K41</f>
        <v>1</v>
      </c>
      <c r="M41" s="16" t="s">
        <v>47</v>
      </c>
      <c r="Q41" s="9" t="str">
        <f>Q9</f>
        <v>NAAM</v>
      </c>
      <c r="R41" s="29">
        <f>R9</f>
        <v>22</v>
      </c>
      <c r="S41" s="7">
        <f>R10</f>
        <v>0.4</v>
      </c>
      <c r="T41" s="30">
        <f t="shared" si="6"/>
        <v>2.5</v>
      </c>
      <c r="U41" s="7">
        <v>1</v>
      </c>
      <c r="V41" s="8">
        <f>V13</f>
        <v>0</v>
      </c>
      <c r="W41" s="8">
        <f>W13</f>
        <v>5</v>
      </c>
      <c r="X41" s="8">
        <f>X13</f>
        <v>5</v>
      </c>
      <c r="Y41" s="7">
        <f>Y12</f>
        <v>1</v>
      </c>
      <c r="Z41" s="8">
        <f>5*R9</f>
        <v>110</v>
      </c>
      <c r="AA41" s="31">
        <f>AA12</f>
        <v>0.045454545454545456</v>
      </c>
      <c r="AB41" s="8">
        <v>1</v>
      </c>
      <c r="AC41" s="13">
        <v>1</v>
      </c>
      <c r="AD41" s="13">
        <v>1</v>
      </c>
    </row>
    <row r="42" spans="4:30" ht="12.75">
      <c r="D42" t="s">
        <v>20</v>
      </c>
      <c r="E42" t="s">
        <v>20</v>
      </c>
      <c r="G42">
        <f>G39+G40+G41</f>
        <v>5</v>
      </c>
      <c r="K42" s="22" t="s">
        <v>20</v>
      </c>
      <c r="M42" s="16" t="s">
        <v>20</v>
      </c>
      <c r="Q42" s="9" t="str">
        <f>Q15</f>
        <v>NAAM</v>
      </c>
      <c r="R42" s="13">
        <f>R15</f>
        <v>27</v>
      </c>
      <c r="S42" s="11">
        <f>R16</f>
        <v>0.5</v>
      </c>
      <c r="T42" s="32">
        <f t="shared" si="6"/>
        <v>2</v>
      </c>
      <c r="U42" s="11">
        <v>1</v>
      </c>
      <c r="V42" s="13">
        <f>V20</f>
        <v>0</v>
      </c>
      <c r="W42" s="13">
        <f>W19</f>
        <v>5</v>
      </c>
      <c r="X42" s="13">
        <f>X19</f>
        <v>5</v>
      </c>
      <c r="Y42" s="11">
        <f>Y19</f>
        <v>1</v>
      </c>
      <c r="Z42" s="13">
        <f>5*R15</f>
        <v>135</v>
      </c>
      <c r="AA42" s="33">
        <f>AA19</f>
        <v>0.037037037037037035</v>
      </c>
      <c r="AB42" s="13">
        <v>1</v>
      </c>
      <c r="AC42" s="13">
        <v>1</v>
      </c>
      <c r="AD42" s="13">
        <v>1</v>
      </c>
    </row>
    <row r="43" spans="2:30" ht="12.75">
      <c r="B43" s="19" t="s">
        <v>57</v>
      </c>
      <c r="C43" s="10">
        <v>20</v>
      </c>
      <c r="D43" s="10">
        <v>16</v>
      </c>
      <c r="E43" s="10">
        <v>57</v>
      </c>
      <c r="F43" s="11">
        <f>D43/E43</f>
        <v>0.2807017543859649</v>
      </c>
      <c r="G43" s="10">
        <v>0</v>
      </c>
      <c r="H43" s="10">
        <f>H42+D43</f>
        <v>16</v>
      </c>
      <c r="I43" s="10">
        <f>E43</f>
        <v>57</v>
      </c>
      <c r="J43" s="11">
        <f>H43/I43</f>
        <v>0.2807017543859649</v>
      </c>
      <c r="K43" s="15">
        <f>C43</f>
        <v>20</v>
      </c>
      <c r="L43" s="17">
        <f>H43/K43</f>
        <v>0.8</v>
      </c>
      <c r="M43" s="16" t="s">
        <v>45</v>
      </c>
      <c r="Q43" s="9" t="str">
        <f>Q21</f>
        <v>NAAM</v>
      </c>
      <c r="R43" s="13">
        <f>R21</f>
        <v>30</v>
      </c>
      <c r="S43" s="11">
        <f>R22</f>
        <v>0.55</v>
      </c>
      <c r="T43" s="32">
        <f t="shared" si="6"/>
        <v>1.8181818181818181</v>
      </c>
      <c r="U43" s="11">
        <v>1</v>
      </c>
      <c r="V43" s="13">
        <f>V26</f>
        <v>0</v>
      </c>
      <c r="W43" s="13">
        <f>W25</f>
        <v>5</v>
      </c>
      <c r="X43" s="13">
        <f>X25</f>
        <v>5</v>
      </c>
      <c r="Y43" s="11">
        <f>Y25</f>
        <v>1</v>
      </c>
      <c r="Z43" s="13">
        <f>5*R21</f>
        <v>150</v>
      </c>
      <c r="AA43" s="33">
        <f>AA25</f>
        <v>0.03333333333333333</v>
      </c>
      <c r="AB43" s="13">
        <v>1</v>
      </c>
      <c r="AC43" s="13">
        <v>1</v>
      </c>
      <c r="AD43" s="13">
        <v>1</v>
      </c>
    </row>
    <row r="44" spans="2:30" ht="12.75">
      <c r="B44" s="19">
        <v>352609</v>
      </c>
      <c r="C44" s="11">
        <v>0.35</v>
      </c>
      <c r="D44" s="10">
        <v>20</v>
      </c>
      <c r="E44" s="10">
        <v>61</v>
      </c>
      <c r="F44" s="11">
        <f>D44/E44</f>
        <v>0.32786885245901637</v>
      </c>
      <c r="G44" s="10">
        <v>2</v>
      </c>
      <c r="H44" s="10">
        <f>H43+D44</f>
        <v>36</v>
      </c>
      <c r="I44" s="10">
        <f>I43+E44</f>
        <v>118</v>
      </c>
      <c r="J44" s="11">
        <f>H44/I44</f>
        <v>0.3050847457627119</v>
      </c>
      <c r="K44" s="15">
        <f>2*K43</f>
        <v>40</v>
      </c>
      <c r="L44" s="17">
        <f>H44/K44</f>
        <v>0.9</v>
      </c>
      <c r="M44" s="16" t="s">
        <v>47</v>
      </c>
      <c r="Q44" s="9" t="str">
        <f>Q27</f>
        <v>NAAM</v>
      </c>
      <c r="R44" s="13">
        <f>R27</f>
        <v>32</v>
      </c>
      <c r="S44" s="11">
        <f>R28</f>
        <v>0.6</v>
      </c>
      <c r="T44" s="32">
        <f t="shared" si="6"/>
        <v>1.6666666666666667</v>
      </c>
      <c r="U44" s="11">
        <v>1</v>
      </c>
      <c r="V44" s="13">
        <f>V32</f>
        <v>0</v>
      </c>
      <c r="W44" s="13">
        <f>W31</f>
        <v>5</v>
      </c>
      <c r="X44" s="13">
        <f>X31</f>
        <v>5</v>
      </c>
      <c r="Y44" s="11">
        <f>Y31</f>
        <v>1</v>
      </c>
      <c r="Z44" s="13">
        <f>5*R27</f>
        <v>160</v>
      </c>
      <c r="AA44" s="33">
        <f>AA31</f>
        <v>0.03125</v>
      </c>
      <c r="AB44" s="13">
        <v>1</v>
      </c>
      <c r="AC44" s="13">
        <v>1</v>
      </c>
      <c r="AD44" s="13">
        <v>1</v>
      </c>
    </row>
    <row r="45" spans="2:30" ht="12.75">
      <c r="B45" s="19" t="s">
        <v>20</v>
      </c>
      <c r="C45" s="10" t="s">
        <v>20</v>
      </c>
      <c r="D45" s="10">
        <v>20</v>
      </c>
      <c r="E45" s="10">
        <v>51</v>
      </c>
      <c r="F45" s="11">
        <f>D45/E45</f>
        <v>0.39215686274509803</v>
      </c>
      <c r="G45" s="10">
        <v>2</v>
      </c>
      <c r="H45" s="10">
        <f>H44+D45</f>
        <v>56</v>
      </c>
      <c r="I45" s="10">
        <f>I44+E45</f>
        <v>169</v>
      </c>
      <c r="J45" s="11">
        <f>H45/I45</f>
        <v>0.33136094674556216</v>
      </c>
      <c r="K45" s="15">
        <f>3*K43</f>
        <v>60</v>
      </c>
      <c r="L45" s="20">
        <f>H45/K45</f>
        <v>0.9333333333333333</v>
      </c>
      <c r="M45" s="16" t="s">
        <v>56</v>
      </c>
      <c r="Q45" s="9" t="str">
        <f>Q33</f>
        <v>NAAM</v>
      </c>
      <c r="R45" s="13">
        <f>R33</f>
        <v>20</v>
      </c>
      <c r="S45" s="11">
        <f>R34</f>
        <v>0.35</v>
      </c>
      <c r="T45" s="32">
        <f t="shared" si="6"/>
        <v>2.857142857142857</v>
      </c>
      <c r="U45" s="11">
        <v>1</v>
      </c>
      <c r="V45" s="13">
        <f>V38</f>
        <v>0</v>
      </c>
      <c r="W45" s="13">
        <f>W37</f>
        <v>5</v>
      </c>
      <c r="X45" s="13">
        <f>X37</f>
        <v>5</v>
      </c>
      <c r="Y45" s="11">
        <f>Y37</f>
        <v>1</v>
      </c>
      <c r="Z45" s="13">
        <f>5*R33</f>
        <v>100</v>
      </c>
      <c r="AA45" s="17">
        <f>W37/Z37</f>
        <v>0.05</v>
      </c>
      <c r="AB45" s="13">
        <v>1</v>
      </c>
      <c r="AC45" s="13">
        <v>1</v>
      </c>
      <c r="AD45" s="13">
        <v>1</v>
      </c>
    </row>
    <row r="46" spans="2:13" ht="12.75">
      <c r="B46" s="19" t="s">
        <v>20</v>
      </c>
      <c r="C46" s="11" t="s">
        <v>20</v>
      </c>
      <c r="D46" t="s">
        <v>20</v>
      </c>
      <c r="E46" t="s">
        <v>20</v>
      </c>
      <c r="G46">
        <f>G43+G44+G45</f>
        <v>4</v>
      </c>
      <c r="K46" s="22" t="s">
        <v>20</v>
      </c>
      <c r="M46" s="16" t="s">
        <v>20</v>
      </c>
    </row>
    <row r="47" spans="2:13" ht="12.75">
      <c r="B47" s="19" t="s">
        <v>58</v>
      </c>
      <c r="C47" s="10">
        <v>15</v>
      </c>
      <c r="D47" s="10">
        <v>12</v>
      </c>
      <c r="E47" s="10">
        <v>61</v>
      </c>
      <c r="F47" s="11">
        <f>D47/E47</f>
        <v>0.19672131147540983</v>
      </c>
      <c r="G47" s="10">
        <v>0</v>
      </c>
      <c r="H47" s="10">
        <f>H46+D47</f>
        <v>12</v>
      </c>
      <c r="I47" s="10">
        <f>E47</f>
        <v>61</v>
      </c>
      <c r="J47" s="11">
        <f>H47/I47</f>
        <v>0.19672131147540983</v>
      </c>
      <c r="K47" s="15">
        <f>C47</f>
        <v>15</v>
      </c>
      <c r="L47" s="17">
        <f>H47/K47</f>
        <v>0.8</v>
      </c>
      <c r="M47" s="16" t="s">
        <v>46</v>
      </c>
    </row>
    <row r="48" spans="2:13" ht="12.75">
      <c r="B48" s="19">
        <v>358359</v>
      </c>
      <c r="C48" s="11">
        <v>0.25</v>
      </c>
      <c r="D48" s="10">
        <v>15</v>
      </c>
      <c r="E48" s="10">
        <v>66</v>
      </c>
      <c r="F48" s="11">
        <f>D48/E48</f>
        <v>0.22727272727272727</v>
      </c>
      <c r="G48" s="10">
        <v>1</v>
      </c>
      <c r="H48" s="10">
        <f>H47+D48</f>
        <v>27</v>
      </c>
      <c r="I48" s="10">
        <f>I47+E48</f>
        <v>127</v>
      </c>
      <c r="J48" s="11">
        <f>H48/I48</f>
        <v>0.2125984251968504</v>
      </c>
      <c r="K48" s="15">
        <f>2*K47</f>
        <v>30</v>
      </c>
      <c r="L48" s="17">
        <f>H48/K48</f>
        <v>0.9</v>
      </c>
      <c r="M48" s="16" t="s">
        <v>45</v>
      </c>
    </row>
    <row r="49" spans="2:13" ht="12.75">
      <c r="B49" s="19" t="s">
        <v>20</v>
      </c>
      <c r="C49" s="10" t="s">
        <v>20</v>
      </c>
      <c r="D49" s="10">
        <v>7</v>
      </c>
      <c r="E49" s="10">
        <v>49</v>
      </c>
      <c r="F49" s="11">
        <f>D49/E49</f>
        <v>0.14285714285714285</v>
      </c>
      <c r="G49" s="10">
        <v>0</v>
      </c>
      <c r="H49" s="10">
        <f>H48+D49</f>
        <v>34</v>
      </c>
      <c r="I49" s="10">
        <f>I48+E49</f>
        <v>176</v>
      </c>
      <c r="J49" s="11">
        <f>H49/I49</f>
        <v>0.19318181818181818</v>
      </c>
      <c r="K49" s="15">
        <f>3*K47</f>
        <v>45</v>
      </c>
      <c r="L49" s="20">
        <f>H49/K49</f>
        <v>0.7555555555555555</v>
      </c>
      <c r="M49" s="16" t="s">
        <v>56</v>
      </c>
    </row>
    <row r="50" spans="2:13" ht="12.75">
      <c r="B50" s="14" t="s">
        <v>59</v>
      </c>
      <c r="C50" s="11" t="s">
        <v>20</v>
      </c>
      <c r="E50" t="s">
        <v>20</v>
      </c>
      <c r="G50">
        <f>G47+G48+G49</f>
        <v>1</v>
      </c>
      <c r="K50" s="22" t="s">
        <v>20</v>
      </c>
      <c r="M50" s="16"/>
    </row>
    <row r="51" spans="2:15" ht="12.75">
      <c r="B51" s="19" t="s">
        <v>60</v>
      </c>
      <c r="C51" s="27">
        <v>30</v>
      </c>
      <c r="D51" s="10">
        <v>30</v>
      </c>
      <c r="E51" s="10">
        <v>45</v>
      </c>
      <c r="F51" s="11">
        <f>D51/E51</f>
        <v>0.6666666666666666</v>
      </c>
      <c r="G51" s="10">
        <v>2</v>
      </c>
      <c r="H51" s="10">
        <f>H50+D51</f>
        <v>30</v>
      </c>
      <c r="I51" s="10">
        <f>E51</f>
        <v>45</v>
      </c>
      <c r="J51" s="11">
        <f>H51/I51</f>
        <v>0.6666666666666666</v>
      </c>
      <c r="K51" s="15">
        <f>C51</f>
        <v>30</v>
      </c>
      <c r="L51" s="17">
        <f>H51/K51</f>
        <v>1</v>
      </c>
      <c r="M51" s="34" t="s">
        <v>61</v>
      </c>
      <c r="N51" s="2" t="s">
        <v>20</v>
      </c>
      <c r="O51" t="s">
        <v>20</v>
      </c>
    </row>
    <row r="52" spans="2:15" ht="12.75">
      <c r="B52" s="18" t="s">
        <v>62</v>
      </c>
      <c r="C52" s="11">
        <v>0.55</v>
      </c>
      <c r="D52" s="10">
        <v>30</v>
      </c>
      <c r="E52" s="10">
        <v>52</v>
      </c>
      <c r="F52" s="11">
        <f>D52/E52</f>
        <v>0.5769230769230769</v>
      </c>
      <c r="G52" s="10">
        <v>2</v>
      </c>
      <c r="H52" s="10">
        <f>H51+D52</f>
        <v>60</v>
      </c>
      <c r="I52" s="10">
        <f>I51+E52</f>
        <v>97</v>
      </c>
      <c r="J52" s="11">
        <f>H52/I52</f>
        <v>0.6185567010309279</v>
      </c>
      <c r="K52" s="15">
        <f>2*K51</f>
        <v>60</v>
      </c>
      <c r="L52" s="17">
        <f>H52/K52</f>
        <v>1</v>
      </c>
      <c r="M52" s="34" t="s">
        <v>63</v>
      </c>
      <c r="N52" s="2" t="s">
        <v>20</v>
      </c>
      <c r="O52" t="s">
        <v>20</v>
      </c>
    </row>
    <row r="53" spans="2:16" ht="12.75">
      <c r="B53" s="19"/>
      <c r="C53" s="9">
        <v>32</v>
      </c>
      <c r="D53" s="10">
        <v>27</v>
      </c>
      <c r="E53" s="10">
        <v>57</v>
      </c>
      <c r="F53" s="11">
        <f>D53/E53</f>
        <v>0.47368421052631576</v>
      </c>
      <c r="G53" s="10">
        <v>0</v>
      </c>
      <c r="H53" s="10">
        <f>H52+D53</f>
        <v>87</v>
      </c>
      <c r="I53" s="10">
        <f>I52+E53</f>
        <v>154</v>
      </c>
      <c r="J53" s="26">
        <f>H53/I53</f>
        <v>0.564935064935065</v>
      </c>
      <c r="K53" s="15">
        <f>3*K51</f>
        <v>90</v>
      </c>
      <c r="L53" s="20">
        <f>H53/K53</f>
        <v>0.9666666666666667</v>
      </c>
      <c r="M53" s="34" t="s">
        <v>64</v>
      </c>
      <c r="N53" s="35" t="s">
        <v>20</v>
      </c>
      <c r="O53" s="15" t="s">
        <v>20</v>
      </c>
      <c r="P53" s="2" t="s">
        <v>20</v>
      </c>
    </row>
    <row r="54" spans="2:16" ht="12.75">
      <c r="B54" s="1" t="s">
        <v>20</v>
      </c>
      <c r="D54" t="s">
        <v>20</v>
      </c>
      <c r="E54" t="s">
        <v>20</v>
      </c>
      <c r="G54">
        <f>G51+G52+G53</f>
        <v>4</v>
      </c>
      <c r="K54" s="22" t="s">
        <v>20</v>
      </c>
      <c r="M54" s="34" t="s">
        <v>20</v>
      </c>
      <c r="N54" s="35" t="s">
        <v>20</v>
      </c>
      <c r="O54" s="15" t="s">
        <v>20</v>
      </c>
      <c r="P54" s="2" t="s">
        <v>20</v>
      </c>
    </row>
    <row r="55" spans="2:16" ht="12.75">
      <c r="B55" s="19" t="s">
        <v>65</v>
      </c>
      <c r="C55" s="9">
        <v>27</v>
      </c>
      <c r="D55" s="10">
        <v>27</v>
      </c>
      <c r="E55" s="10">
        <v>59</v>
      </c>
      <c r="F55" s="11">
        <f>D55/E55</f>
        <v>0.4576271186440678</v>
      </c>
      <c r="G55" s="10">
        <v>2</v>
      </c>
      <c r="H55" s="10">
        <f>H54+D55</f>
        <v>27</v>
      </c>
      <c r="I55" s="10">
        <f>E55</f>
        <v>59</v>
      </c>
      <c r="J55" s="11">
        <f>H55/I55</f>
        <v>0.4576271186440678</v>
      </c>
      <c r="K55" s="15">
        <f>C55</f>
        <v>27</v>
      </c>
      <c r="L55" s="17">
        <f>H55/K55</f>
        <v>1</v>
      </c>
      <c r="M55" s="34" t="s">
        <v>61</v>
      </c>
      <c r="N55" s="35" t="s">
        <v>20</v>
      </c>
      <c r="O55" s="15" t="s">
        <v>20</v>
      </c>
      <c r="P55" s="2" t="s">
        <v>20</v>
      </c>
    </row>
    <row r="56" spans="2:16" ht="12.75">
      <c r="B56" s="19">
        <v>361518</v>
      </c>
      <c r="C56" s="11">
        <v>0.5</v>
      </c>
      <c r="D56" s="10">
        <v>24</v>
      </c>
      <c r="E56" s="10">
        <v>52</v>
      </c>
      <c r="F56" s="11">
        <f>D56/E56</f>
        <v>0.46153846153846156</v>
      </c>
      <c r="G56" s="10">
        <v>0</v>
      </c>
      <c r="H56" s="10">
        <f>H55+D56</f>
        <v>51</v>
      </c>
      <c r="I56" s="10">
        <f>I55+E56</f>
        <v>111</v>
      </c>
      <c r="J56" s="11">
        <f>H56/I56</f>
        <v>0.4594594594594595</v>
      </c>
      <c r="K56" s="15">
        <f>2*K55</f>
        <v>54</v>
      </c>
      <c r="L56" s="17">
        <f>H56/K56</f>
        <v>0.9444444444444444</v>
      </c>
      <c r="M56" s="36" t="s">
        <v>66</v>
      </c>
      <c r="N56" s="35" t="s">
        <v>20</v>
      </c>
      <c r="O56" s="15" t="s">
        <v>20</v>
      </c>
      <c r="P56" s="2" t="s">
        <v>20</v>
      </c>
    </row>
    <row r="57" spans="2:16" ht="12.75">
      <c r="B57" s="19"/>
      <c r="C57" s="10"/>
      <c r="D57" s="10">
        <v>27</v>
      </c>
      <c r="E57" s="10">
        <v>53</v>
      </c>
      <c r="F57" s="11">
        <f>D57/E57</f>
        <v>0.5094339622641509</v>
      </c>
      <c r="G57" s="10">
        <v>2</v>
      </c>
      <c r="H57" s="10">
        <f>H56+D57</f>
        <v>78</v>
      </c>
      <c r="I57" s="10">
        <f>I56+E57</f>
        <v>164</v>
      </c>
      <c r="J57" s="11">
        <f>H57/I57</f>
        <v>0.47560975609756095</v>
      </c>
      <c r="K57" s="15">
        <f>3*K55</f>
        <v>81</v>
      </c>
      <c r="L57" s="20">
        <f>H57/K57</f>
        <v>0.9629629629629629</v>
      </c>
      <c r="M57" s="34" t="s">
        <v>64</v>
      </c>
      <c r="N57" s="35" t="s">
        <v>20</v>
      </c>
      <c r="O57" s="15" t="s">
        <v>20</v>
      </c>
      <c r="P57" s="2" t="s">
        <v>20</v>
      </c>
    </row>
    <row r="58" spans="4:16" ht="12.75">
      <c r="D58" t="s">
        <v>20</v>
      </c>
      <c r="E58" t="s">
        <v>20</v>
      </c>
      <c r="G58">
        <f>G55+G56+G57</f>
        <v>4</v>
      </c>
      <c r="K58" s="22" t="s">
        <v>20</v>
      </c>
      <c r="M58" s="34" t="s">
        <v>20</v>
      </c>
      <c r="N58" s="35" t="s">
        <v>20</v>
      </c>
      <c r="O58" s="15" t="s">
        <v>20</v>
      </c>
      <c r="P58" s="2" t="s">
        <v>20</v>
      </c>
    </row>
    <row r="59" spans="2:16" ht="12.75">
      <c r="B59" s="19" t="s">
        <v>67</v>
      </c>
      <c r="C59" s="10">
        <v>20</v>
      </c>
      <c r="D59" s="10">
        <v>20</v>
      </c>
      <c r="E59" s="10">
        <v>51</v>
      </c>
      <c r="F59" s="11">
        <f>D59/E59</f>
        <v>0.39215686274509803</v>
      </c>
      <c r="G59" s="10">
        <v>2</v>
      </c>
      <c r="H59" s="10">
        <f>H58+D59</f>
        <v>20</v>
      </c>
      <c r="I59" s="10">
        <f>E59</f>
        <v>51</v>
      </c>
      <c r="J59" s="11">
        <f>H59/I59</f>
        <v>0.39215686274509803</v>
      </c>
      <c r="K59" s="15">
        <f>C59</f>
        <v>20</v>
      </c>
      <c r="L59" s="17">
        <f>H59/K59</f>
        <v>1</v>
      </c>
      <c r="M59" s="34" t="s">
        <v>61</v>
      </c>
      <c r="N59" s="35" t="s">
        <v>20</v>
      </c>
      <c r="O59" s="15" t="s">
        <v>20</v>
      </c>
      <c r="P59" s="2" t="s">
        <v>20</v>
      </c>
    </row>
    <row r="60" spans="2:16" ht="12.75">
      <c r="B60" s="19">
        <v>35057</v>
      </c>
      <c r="C60" s="11">
        <v>0.35</v>
      </c>
      <c r="D60" s="10">
        <v>20</v>
      </c>
      <c r="E60" s="10">
        <v>57</v>
      </c>
      <c r="F60" s="11">
        <f>D60/E60</f>
        <v>0.3508771929824561</v>
      </c>
      <c r="G60" s="10">
        <v>2</v>
      </c>
      <c r="H60" s="10">
        <f>H59+D60</f>
        <v>40</v>
      </c>
      <c r="I60" s="10">
        <f>I59+E60</f>
        <v>108</v>
      </c>
      <c r="J60" s="11">
        <f>H60/I60</f>
        <v>0.37037037037037035</v>
      </c>
      <c r="K60" s="15">
        <f>2*K59</f>
        <v>40</v>
      </c>
      <c r="L60" s="17">
        <f>H60/K60</f>
        <v>1</v>
      </c>
      <c r="M60" s="36" t="s">
        <v>66</v>
      </c>
      <c r="N60" s="35" t="s">
        <v>20</v>
      </c>
      <c r="O60" s="15" t="s">
        <v>20</v>
      </c>
      <c r="P60" s="2" t="s">
        <v>20</v>
      </c>
    </row>
    <row r="61" spans="2:16" ht="12.75">
      <c r="B61" s="19" t="s">
        <v>20</v>
      </c>
      <c r="C61" s="9">
        <v>22</v>
      </c>
      <c r="D61" s="10">
        <v>17</v>
      </c>
      <c r="E61" s="10">
        <v>53</v>
      </c>
      <c r="F61" s="11">
        <f>D61/E61</f>
        <v>0.32075471698113206</v>
      </c>
      <c r="G61" s="10">
        <v>0</v>
      </c>
      <c r="H61" s="10">
        <f>H60+D61</f>
        <v>57</v>
      </c>
      <c r="I61" s="10">
        <f>I60+E61</f>
        <v>161</v>
      </c>
      <c r="J61" s="26">
        <f>H61/I61</f>
        <v>0.35403726708074534</v>
      </c>
      <c r="K61" s="15">
        <f>3*K59</f>
        <v>60</v>
      </c>
      <c r="L61" s="20">
        <f>H61/K61</f>
        <v>0.95</v>
      </c>
      <c r="M61" s="34" t="s">
        <v>63</v>
      </c>
      <c r="N61" s="35" t="s">
        <v>20</v>
      </c>
      <c r="O61" s="15" t="s">
        <v>20</v>
      </c>
      <c r="P61" s="2" t="s">
        <v>20</v>
      </c>
    </row>
    <row r="62" spans="2:16" ht="12.75">
      <c r="B62" s="19" t="s">
        <v>20</v>
      </c>
      <c r="C62" s="11" t="s">
        <v>20</v>
      </c>
      <c r="D62" t="s">
        <v>20</v>
      </c>
      <c r="E62" t="s">
        <v>20</v>
      </c>
      <c r="G62">
        <f>G59+G60+G61</f>
        <v>4</v>
      </c>
      <c r="K62" s="22" t="s">
        <v>20</v>
      </c>
      <c r="M62" s="34" t="s">
        <v>20</v>
      </c>
      <c r="N62" s="35" t="s">
        <v>20</v>
      </c>
      <c r="O62" s="15" t="s">
        <v>20</v>
      </c>
      <c r="P62" s="2" t="s">
        <v>20</v>
      </c>
    </row>
    <row r="63" spans="2:16" ht="12.75">
      <c r="B63" s="19" t="s">
        <v>68</v>
      </c>
      <c r="C63" s="29">
        <v>17</v>
      </c>
      <c r="D63" s="10">
        <v>15</v>
      </c>
      <c r="E63" s="10">
        <v>51</v>
      </c>
      <c r="F63" s="11">
        <f>D63/E63</f>
        <v>0.29411764705882354</v>
      </c>
      <c r="G63" s="10">
        <v>0</v>
      </c>
      <c r="H63" s="10">
        <f>H62+D63</f>
        <v>15</v>
      </c>
      <c r="I63" s="10">
        <f>E63</f>
        <v>51</v>
      </c>
      <c r="J63" s="11">
        <f>H63/I63</f>
        <v>0.29411764705882354</v>
      </c>
      <c r="K63" s="15">
        <f>C63</f>
        <v>17</v>
      </c>
      <c r="L63" s="17">
        <f>H63/K63</f>
        <v>0.8823529411764706</v>
      </c>
      <c r="M63" s="34" t="s">
        <v>64</v>
      </c>
      <c r="N63" s="35" t="s">
        <v>20</v>
      </c>
      <c r="O63" s="15" t="s">
        <v>20</v>
      </c>
      <c r="P63" s="2" t="s">
        <v>20</v>
      </c>
    </row>
    <row r="64" spans="2:16" ht="12.75">
      <c r="B64" s="19">
        <v>353914</v>
      </c>
      <c r="C64" s="11">
        <v>0.3</v>
      </c>
      <c r="D64" s="10">
        <v>13</v>
      </c>
      <c r="E64" s="10">
        <v>59</v>
      </c>
      <c r="F64" s="11">
        <f>D64/E64</f>
        <v>0.22033898305084745</v>
      </c>
      <c r="G64" s="10">
        <v>0</v>
      </c>
      <c r="H64" s="10">
        <f>H63+D64</f>
        <v>28</v>
      </c>
      <c r="I64" s="10">
        <f>I63+E64</f>
        <v>110</v>
      </c>
      <c r="J64" s="11">
        <f>H64/I64</f>
        <v>0.2545454545454545</v>
      </c>
      <c r="K64" s="15">
        <f>2*K63</f>
        <v>34</v>
      </c>
      <c r="L64" s="17">
        <f>H64/K64</f>
        <v>0.8235294117647058</v>
      </c>
      <c r="M64" s="34" t="s">
        <v>63</v>
      </c>
      <c r="N64" s="35" t="s">
        <v>20</v>
      </c>
      <c r="O64" s="15" t="s">
        <v>20</v>
      </c>
      <c r="P64" s="2" t="s">
        <v>20</v>
      </c>
    </row>
    <row r="65" spans="2:15" ht="12.75">
      <c r="B65" s="19" t="s">
        <v>20</v>
      </c>
      <c r="C65" s="9">
        <v>15</v>
      </c>
      <c r="D65" s="10">
        <v>9</v>
      </c>
      <c r="E65" s="10">
        <v>45</v>
      </c>
      <c r="F65" s="11">
        <f>D65/E65</f>
        <v>0.2</v>
      </c>
      <c r="G65" s="10">
        <v>0</v>
      </c>
      <c r="H65" s="10">
        <f>H64+D65</f>
        <v>37</v>
      </c>
      <c r="I65" s="10">
        <f>I64+E65</f>
        <v>155</v>
      </c>
      <c r="J65" s="11">
        <f>H65/I65</f>
        <v>0.23870967741935484</v>
      </c>
      <c r="K65" s="15">
        <f>3*K63</f>
        <v>51</v>
      </c>
      <c r="L65" s="20">
        <f>H65/K65</f>
        <v>0.7254901960784313</v>
      </c>
      <c r="M65" s="36" t="s">
        <v>66</v>
      </c>
      <c r="N65" s="2" t="s">
        <v>20</v>
      </c>
      <c r="O65" t="s">
        <v>20</v>
      </c>
    </row>
    <row r="66" spans="2:15" ht="12.75">
      <c r="B66" s="14" t="s">
        <v>69</v>
      </c>
      <c r="D66" t="s">
        <v>20</v>
      </c>
      <c r="E66" t="s">
        <v>20</v>
      </c>
      <c r="G66">
        <f>G63+G64+G65</f>
        <v>0</v>
      </c>
      <c r="K66" s="22" t="s">
        <v>20</v>
      </c>
      <c r="M66" s="16" t="s">
        <v>20</v>
      </c>
      <c r="N66" s="11" t="s">
        <v>20</v>
      </c>
      <c r="O66" s="13" t="s">
        <v>20</v>
      </c>
    </row>
    <row r="67" spans="2:15" ht="12.75">
      <c r="B67" s="19" t="s">
        <v>70</v>
      </c>
      <c r="C67" s="10">
        <v>27</v>
      </c>
      <c r="D67" s="10">
        <v>22</v>
      </c>
      <c r="E67" s="10">
        <v>61</v>
      </c>
      <c r="F67" s="11">
        <f>D67/E67</f>
        <v>0.36065573770491804</v>
      </c>
      <c r="G67" s="10">
        <v>0</v>
      </c>
      <c r="H67" s="10">
        <f>H66+D67</f>
        <v>22</v>
      </c>
      <c r="I67" s="10">
        <f>E67</f>
        <v>61</v>
      </c>
      <c r="J67" s="11">
        <f>H67/I67</f>
        <v>0.36065573770491804</v>
      </c>
      <c r="K67" s="15">
        <f>C67</f>
        <v>27</v>
      </c>
      <c r="L67" s="17">
        <f>H67/K67</f>
        <v>0.8148148148148148</v>
      </c>
      <c r="M67" s="16" t="s">
        <v>71</v>
      </c>
      <c r="N67" s="24" t="s">
        <v>20</v>
      </c>
      <c r="O67" s="15" t="s">
        <v>20</v>
      </c>
    </row>
    <row r="68" spans="2:15" ht="12.75">
      <c r="B68" s="19">
        <v>363880</v>
      </c>
      <c r="C68" s="11">
        <v>0.5</v>
      </c>
      <c r="D68" s="10">
        <v>15</v>
      </c>
      <c r="E68" s="10">
        <v>51</v>
      </c>
      <c r="F68" s="11">
        <f>D68/E68</f>
        <v>0.29411764705882354</v>
      </c>
      <c r="G68" s="10">
        <v>0</v>
      </c>
      <c r="H68" s="10">
        <f>H67+D68</f>
        <v>37</v>
      </c>
      <c r="I68" s="10">
        <f>I67+E68</f>
        <v>112</v>
      </c>
      <c r="J68" s="11">
        <f>H68/I68</f>
        <v>0.33035714285714285</v>
      </c>
      <c r="K68" s="15">
        <f>2*K67</f>
        <v>54</v>
      </c>
      <c r="L68" s="17">
        <f>H68/K68</f>
        <v>0.6851851851851852</v>
      </c>
      <c r="M68" s="16" t="s">
        <v>72</v>
      </c>
      <c r="N68" s="24" t="s">
        <v>20</v>
      </c>
      <c r="O68" s="15" t="s">
        <v>20</v>
      </c>
    </row>
    <row r="69" spans="2:15" ht="12.75">
      <c r="B69" s="19"/>
      <c r="C69" s="9">
        <v>25</v>
      </c>
      <c r="D69" s="10">
        <v>21</v>
      </c>
      <c r="E69" s="10">
        <v>58</v>
      </c>
      <c r="F69" s="11">
        <f>D69/E69</f>
        <v>0.3620689655172414</v>
      </c>
      <c r="G69" s="10">
        <v>0</v>
      </c>
      <c r="H69" s="10">
        <f>H68+D69</f>
        <v>58</v>
      </c>
      <c r="I69" s="10">
        <f>I68+E69</f>
        <v>170</v>
      </c>
      <c r="J69" s="26">
        <f>H69/I69</f>
        <v>0.3411764705882353</v>
      </c>
      <c r="K69" s="15">
        <f>3*K67</f>
        <v>81</v>
      </c>
      <c r="L69" s="20">
        <f>H69/K69</f>
        <v>0.7160493827160493</v>
      </c>
      <c r="M69" s="16" t="s">
        <v>73</v>
      </c>
      <c r="N69" s="24" t="s">
        <v>20</v>
      </c>
      <c r="O69" s="15" t="s">
        <v>20</v>
      </c>
    </row>
    <row r="70" spans="2:15" ht="12.75">
      <c r="B70" s="1" t="s">
        <v>20</v>
      </c>
      <c r="D70" t="s">
        <v>20</v>
      </c>
      <c r="E70" t="s">
        <v>20</v>
      </c>
      <c r="G70" s="37">
        <f>G67+G68+G69</f>
        <v>0</v>
      </c>
      <c r="K70" s="22" t="s">
        <v>20</v>
      </c>
      <c r="M70" s="16" t="s">
        <v>20</v>
      </c>
      <c r="N70" s="24" t="s">
        <v>20</v>
      </c>
      <c r="O70" s="15" t="s">
        <v>20</v>
      </c>
    </row>
    <row r="71" spans="2:15" ht="12.75">
      <c r="B71" s="19" t="s">
        <v>74</v>
      </c>
      <c r="C71" s="9">
        <v>25</v>
      </c>
      <c r="D71" s="10">
        <v>25</v>
      </c>
      <c r="E71" s="10">
        <v>51</v>
      </c>
      <c r="F71" s="11">
        <f>D71/E71</f>
        <v>0.49019607843137253</v>
      </c>
      <c r="G71" s="10">
        <v>2</v>
      </c>
      <c r="H71" s="10">
        <f>H70+D71</f>
        <v>25</v>
      </c>
      <c r="I71" s="10">
        <f>E71</f>
        <v>51</v>
      </c>
      <c r="J71" s="11">
        <f>H71/I71</f>
        <v>0.49019607843137253</v>
      </c>
      <c r="K71" s="15">
        <f>C71</f>
        <v>25</v>
      </c>
      <c r="L71" s="17">
        <f>H71/K71</f>
        <v>1</v>
      </c>
      <c r="M71" s="16" t="s">
        <v>75</v>
      </c>
      <c r="N71" s="24" t="s">
        <v>20</v>
      </c>
      <c r="O71" s="15" t="s">
        <v>20</v>
      </c>
    </row>
    <row r="72" spans="2:15" ht="12.75">
      <c r="B72" s="19">
        <v>354483</v>
      </c>
      <c r="C72" s="11">
        <v>0.45</v>
      </c>
      <c r="D72" s="10">
        <v>23</v>
      </c>
      <c r="E72" s="10">
        <v>74</v>
      </c>
      <c r="F72" s="11">
        <f>D72/E72</f>
        <v>0.3108108108108108</v>
      </c>
      <c r="G72" s="10">
        <v>0</v>
      </c>
      <c r="H72" s="10">
        <f>H71+D72</f>
        <v>48</v>
      </c>
      <c r="I72" s="10">
        <f>I71+E72</f>
        <v>125</v>
      </c>
      <c r="J72" s="11">
        <f>H72/I72</f>
        <v>0.384</v>
      </c>
      <c r="K72" s="15">
        <f>2*K71</f>
        <v>50</v>
      </c>
      <c r="L72" s="17">
        <f>H72/K72</f>
        <v>0.96</v>
      </c>
      <c r="M72" s="16" t="s">
        <v>71</v>
      </c>
      <c r="N72" s="24" t="s">
        <v>20</v>
      </c>
      <c r="O72" s="15" t="s">
        <v>20</v>
      </c>
    </row>
    <row r="73" spans="2:15" ht="12.75">
      <c r="B73" s="19" t="s">
        <v>20</v>
      </c>
      <c r="C73" s="10" t="s">
        <v>20</v>
      </c>
      <c r="D73" s="10">
        <v>25</v>
      </c>
      <c r="E73" s="10">
        <v>47</v>
      </c>
      <c r="F73" s="11">
        <f>D73/E73</f>
        <v>0.5319148936170213</v>
      </c>
      <c r="G73" s="10">
        <v>2</v>
      </c>
      <c r="H73" s="10">
        <f>H72+D73</f>
        <v>73</v>
      </c>
      <c r="I73" s="10">
        <f>I72+E73</f>
        <v>172</v>
      </c>
      <c r="J73" s="11">
        <f>H73/I73</f>
        <v>0.42441860465116277</v>
      </c>
      <c r="K73" s="15">
        <f>3*K71</f>
        <v>75</v>
      </c>
      <c r="L73" s="20">
        <f>H73/K73</f>
        <v>0.9733333333333334</v>
      </c>
      <c r="M73" s="16" t="s">
        <v>73</v>
      </c>
      <c r="N73" s="24" t="s">
        <v>20</v>
      </c>
      <c r="O73" s="15" t="s">
        <v>20</v>
      </c>
    </row>
    <row r="74" spans="2:15" ht="12.75">
      <c r="B74" s="19" t="s">
        <v>20</v>
      </c>
      <c r="C74" s="11" t="s">
        <v>20</v>
      </c>
      <c r="D74" t="s">
        <v>20</v>
      </c>
      <c r="E74" t="s">
        <v>20</v>
      </c>
      <c r="G74">
        <f>G71+G72+G73</f>
        <v>4</v>
      </c>
      <c r="K74" s="22" t="s">
        <v>20</v>
      </c>
      <c r="M74" s="16" t="s">
        <v>20</v>
      </c>
      <c r="N74" s="24" t="s">
        <v>20</v>
      </c>
      <c r="O74" s="15" t="s">
        <v>20</v>
      </c>
    </row>
    <row r="75" spans="2:15" ht="12.75">
      <c r="B75" s="19" t="s">
        <v>76</v>
      </c>
      <c r="C75" s="29">
        <v>20</v>
      </c>
      <c r="D75" s="10">
        <v>20</v>
      </c>
      <c r="E75" s="10">
        <v>58</v>
      </c>
      <c r="F75" s="11">
        <f>D75/E75</f>
        <v>0.3448275862068966</v>
      </c>
      <c r="G75" s="10">
        <v>2</v>
      </c>
      <c r="H75" s="10">
        <f>H74+D75</f>
        <v>20</v>
      </c>
      <c r="I75" s="10">
        <f>E75</f>
        <v>58</v>
      </c>
      <c r="J75" s="11">
        <f>H75/I75</f>
        <v>0.3448275862068966</v>
      </c>
      <c r="K75" s="15">
        <f>C75</f>
        <v>20</v>
      </c>
      <c r="L75" s="17">
        <f>H75/K75</f>
        <v>1</v>
      </c>
      <c r="M75" s="16" t="s">
        <v>75</v>
      </c>
      <c r="N75" s="24" t="s">
        <v>20</v>
      </c>
      <c r="O75" s="15" t="s">
        <v>20</v>
      </c>
    </row>
    <row r="76" spans="2:15" ht="12.75">
      <c r="B76" s="19">
        <v>352034</v>
      </c>
      <c r="C76" s="11">
        <v>0.35</v>
      </c>
      <c r="D76" s="10">
        <v>20</v>
      </c>
      <c r="E76" s="10">
        <v>38</v>
      </c>
      <c r="F76" s="11">
        <f>D76/E76</f>
        <v>0.5263157894736842</v>
      </c>
      <c r="G76" s="10">
        <v>2</v>
      </c>
      <c r="H76" s="10">
        <f>H75+D76</f>
        <v>40</v>
      </c>
      <c r="I76" s="10">
        <f>I75+E76</f>
        <v>96</v>
      </c>
      <c r="J76" s="11">
        <f>H76/I76</f>
        <v>0.4166666666666667</v>
      </c>
      <c r="K76" s="15">
        <f>2*K75</f>
        <v>40</v>
      </c>
      <c r="L76" s="17">
        <f>H76/K76</f>
        <v>1</v>
      </c>
      <c r="M76" s="16" t="s">
        <v>71</v>
      </c>
      <c r="N76" s="24" t="s">
        <v>20</v>
      </c>
      <c r="O76" s="15" t="s">
        <v>20</v>
      </c>
    </row>
    <row r="77" spans="2:15" ht="12.75">
      <c r="B77" s="19" t="s">
        <v>20</v>
      </c>
      <c r="C77" s="9">
        <v>22</v>
      </c>
      <c r="D77" s="10">
        <v>17</v>
      </c>
      <c r="E77" s="10">
        <v>47</v>
      </c>
      <c r="F77" s="11">
        <f>D77/E77</f>
        <v>0.3617021276595745</v>
      </c>
      <c r="G77" s="10">
        <v>0</v>
      </c>
      <c r="H77" s="10">
        <f>H76+D77</f>
        <v>57</v>
      </c>
      <c r="I77" s="10">
        <f>I76+E77</f>
        <v>143</v>
      </c>
      <c r="J77" s="11">
        <f>H77/I77</f>
        <v>0.3986013986013986</v>
      </c>
      <c r="K77" s="15">
        <f>3*K75</f>
        <v>60</v>
      </c>
      <c r="L77" s="20">
        <f>H77/K77</f>
        <v>0.95</v>
      </c>
      <c r="M77" s="16" t="s">
        <v>72</v>
      </c>
      <c r="N77" s="24" t="s">
        <v>20</v>
      </c>
      <c r="O77" s="15" t="s">
        <v>20</v>
      </c>
    </row>
    <row r="78" spans="2:15" ht="12.75">
      <c r="B78" s="19" t="s">
        <v>20</v>
      </c>
      <c r="C78" s="11" t="s">
        <v>20</v>
      </c>
      <c r="D78" t="s">
        <v>20</v>
      </c>
      <c r="G78">
        <f>G75+G76+G77</f>
        <v>4</v>
      </c>
      <c r="K78" s="22" t="s">
        <v>20</v>
      </c>
      <c r="M78" s="16" t="s">
        <v>20</v>
      </c>
      <c r="N78" s="24" t="s">
        <v>20</v>
      </c>
      <c r="O78" s="15" t="s">
        <v>20</v>
      </c>
    </row>
    <row r="79" spans="2:15" ht="12.75">
      <c r="B79" s="19" t="s">
        <v>77</v>
      </c>
      <c r="C79" s="9">
        <v>17</v>
      </c>
      <c r="D79" s="10">
        <v>17</v>
      </c>
      <c r="E79" s="10">
        <v>61</v>
      </c>
      <c r="F79" s="11">
        <f>D79/E79</f>
        <v>0.2786885245901639</v>
      </c>
      <c r="G79" s="10">
        <v>2</v>
      </c>
      <c r="H79" s="10">
        <f>H78+D79</f>
        <v>17</v>
      </c>
      <c r="I79" s="10">
        <f>E79</f>
        <v>61</v>
      </c>
      <c r="J79" s="11">
        <f>H79/I79</f>
        <v>0.2786885245901639</v>
      </c>
      <c r="K79" s="15">
        <f>C79</f>
        <v>17</v>
      </c>
      <c r="L79" s="17">
        <f>H79/K79</f>
        <v>1</v>
      </c>
      <c r="M79" s="16" t="s">
        <v>75</v>
      </c>
      <c r="O79" t="s">
        <v>20</v>
      </c>
    </row>
    <row r="80" spans="2:13" ht="12.75">
      <c r="B80" s="19">
        <v>354025</v>
      </c>
      <c r="C80" s="11">
        <v>0.3</v>
      </c>
      <c r="D80" s="10">
        <v>17</v>
      </c>
      <c r="E80" s="10">
        <v>74</v>
      </c>
      <c r="F80" s="11">
        <f>D80/E80</f>
        <v>0.22972972972972974</v>
      </c>
      <c r="G80" s="10">
        <v>2</v>
      </c>
      <c r="H80" s="10">
        <f>H79+D80</f>
        <v>34</v>
      </c>
      <c r="I80" s="10">
        <f>I79+E80</f>
        <v>135</v>
      </c>
      <c r="J80" s="11">
        <f>H80/I80</f>
        <v>0.2518518518518518</v>
      </c>
      <c r="K80" s="15">
        <f>2*K79</f>
        <v>34</v>
      </c>
      <c r="L80" s="17">
        <f>H80/K80</f>
        <v>1</v>
      </c>
      <c r="M80" s="16" t="s">
        <v>72</v>
      </c>
    </row>
    <row r="81" spans="2:13" ht="12.75">
      <c r="B81" s="19" t="s">
        <v>20</v>
      </c>
      <c r="C81" s="10" t="s">
        <v>20</v>
      </c>
      <c r="D81" s="10">
        <v>10</v>
      </c>
      <c r="E81" s="10">
        <v>34</v>
      </c>
      <c r="F81" s="11">
        <f>D81/E81</f>
        <v>0.29411764705882354</v>
      </c>
      <c r="G81" s="10">
        <v>0</v>
      </c>
      <c r="H81" s="10">
        <f>H80+D81</f>
        <v>44</v>
      </c>
      <c r="I81" s="10">
        <f>I80+E81</f>
        <v>169</v>
      </c>
      <c r="J81" s="11">
        <f>H81/I81</f>
        <v>0.2603550295857988</v>
      </c>
      <c r="K81" s="15">
        <f>3*K79</f>
        <v>51</v>
      </c>
      <c r="L81" s="20">
        <f>H81/K81</f>
        <v>0.8627450980392157</v>
      </c>
      <c r="M81" s="16" t="s">
        <v>73</v>
      </c>
    </row>
    <row r="82" spans="2:13" ht="12.75">
      <c r="B82" s="14" t="s">
        <v>78</v>
      </c>
      <c r="D82" t="s">
        <v>20</v>
      </c>
      <c r="E82" t="s">
        <v>20</v>
      </c>
      <c r="G82">
        <f>G79+G80+G81</f>
        <v>4</v>
      </c>
      <c r="K82" s="22" t="s">
        <v>20</v>
      </c>
      <c r="M82" s="16" t="s">
        <v>20</v>
      </c>
    </row>
    <row r="83" spans="2:13" ht="12.75">
      <c r="B83" s="19" t="s">
        <v>79</v>
      </c>
      <c r="C83" s="10">
        <v>27</v>
      </c>
      <c r="D83" s="10">
        <v>27</v>
      </c>
      <c r="E83" s="10">
        <v>46</v>
      </c>
      <c r="F83" s="11">
        <f>D83/E83</f>
        <v>0.5869565217391305</v>
      </c>
      <c r="G83" s="10">
        <v>2</v>
      </c>
      <c r="H83" s="10">
        <f>H82+D83</f>
        <v>27</v>
      </c>
      <c r="I83" s="10">
        <f>E83</f>
        <v>46</v>
      </c>
      <c r="J83" s="11">
        <f>H83/I83</f>
        <v>0.5869565217391305</v>
      </c>
      <c r="K83" s="15">
        <f>C83</f>
        <v>27</v>
      </c>
      <c r="L83" s="17">
        <f>H83/K83</f>
        <v>1</v>
      </c>
      <c r="M83" s="16" t="s">
        <v>80</v>
      </c>
    </row>
    <row r="84" spans="2:13" ht="12.75">
      <c r="B84" s="19">
        <v>362246</v>
      </c>
      <c r="C84" s="11">
        <v>0.5</v>
      </c>
      <c r="D84" s="10">
        <v>27</v>
      </c>
      <c r="E84" s="10">
        <v>35</v>
      </c>
      <c r="F84" s="11">
        <f>D84/E84</f>
        <v>0.7714285714285715</v>
      </c>
      <c r="G84" s="10">
        <v>2</v>
      </c>
      <c r="H84" s="10">
        <f>H83+D84</f>
        <v>54</v>
      </c>
      <c r="I84" s="10">
        <f>I83+E84</f>
        <v>81</v>
      </c>
      <c r="J84" s="11">
        <f>H84/I84</f>
        <v>0.6666666666666666</v>
      </c>
      <c r="K84" s="15">
        <f>2*K83</f>
        <v>54</v>
      </c>
      <c r="L84" s="17">
        <f>H84/K84</f>
        <v>1</v>
      </c>
      <c r="M84" s="16" t="s">
        <v>81</v>
      </c>
    </row>
    <row r="85" spans="3:13" ht="12.75">
      <c r="C85" s="9">
        <v>30</v>
      </c>
      <c r="D85" s="10">
        <v>20</v>
      </c>
      <c r="E85" s="10">
        <v>53</v>
      </c>
      <c r="F85" s="11">
        <f>D85/E85</f>
        <v>0.37735849056603776</v>
      </c>
      <c r="G85" s="10">
        <v>0</v>
      </c>
      <c r="H85" s="10">
        <f>H84+D85</f>
        <v>74</v>
      </c>
      <c r="I85" s="10">
        <f>I84+E85</f>
        <v>134</v>
      </c>
      <c r="J85" s="11">
        <f>H85/I85</f>
        <v>0.5522388059701493</v>
      </c>
      <c r="K85" s="15">
        <f>3*K83</f>
        <v>81</v>
      </c>
      <c r="L85" s="20">
        <f>H85/K85</f>
        <v>0.9135802469135802</v>
      </c>
      <c r="M85" s="16" t="s">
        <v>20</v>
      </c>
    </row>
    <row r="86" spans="2:13" ht="12.75">
      <c r="B86" s="1" t="s">
        <v>20</v>
      </c>
      <c r="D86" t="s">
        <v>20</v>
      </c>
      <c r="E86" t="s">
        <v>20</v>
      </c>
      <c r="G86" s="37">
        <f>G83+G84+G85</f>
        <v>4</v>
      </c>
      <c r="K86" s="22" t="s">
        <v>20</v>
      </c>
      <c r="M86" s="16" t="s">
        <v>20</v>
      </c>
    </row>
    <row r="87" spans="2:13" ht="12.75">
      <c r="B87" s="19" t="s">
        <v>82</v>
      </c>
      <c r="C87" s="10">
        <v>27</v>
      </c>
      <c r="D87" s="10">
        <v>27</v>
      </c>
      <c r="E87" s="10">
        <v>39</v>
      </c>
      <c r="F87" s="11">
        <f>D87/E87</f>
        <v>0.6923076923076923</v>
      </c>
      <c r="G87" s="10">
        <v>2</v>
      </c>
      <c r="H87" s="10">
        <f>H86+D87</f>
        <v>27</v>
      </c>
      <c r="I87" s="10">
        <f>E87</f>
        <v>39</v>
      </c>
      <c r="J87" s="11">
        <f>H87/I87</f>
        <v>0.6923076923076923</v>
      </c>
      <c r="K87" s="15">
        <f>C87</f>
        <v>27</v>
      </c>
      <c r="L87" s="17">
        <f>H87/K87</f>
        <v>1</v>
      </c>
      <c r="M87" s="16" t="s">
        <v>81</v>
      </c>
    </row>
    <row r="88" spans="2:13" ht="12.75">
      <c r="B88" s="19">
        <v>352735</v>
      </c>
      <c r="C88" s="11">
        <v>0.5</v>
      </c>
      <c r="D88" s="10">
        <v>27</v>
      </c>
      <c r="E88" s="10">
        <v>59</v>
      </c>
      <c r="F88" s="11">
        <f>D88/E88</f>
        <v>0.4576271186440678</v>
      </c>
      <c r="G88" s="10">
        <v>2</v>
      </c>
      <c r="H88" s="10">
        <f>H87+D88</f>
        <v>54</v>
      </c>
      <c r="I88" s="10">
        <f>I87+E88</f>
        <v>98</v>
      </c>
      <c r="J88" s="11">
        <f>H88/I88</f>
        <v>0.5510204081632653</v>
      </c>
      <c r="K88" s="15">
        <f>2*K87</f>
        <v>54</v>
      </c>
      <c r="L88" s="17">
        <f>H88/K88</f>
        <v>1</v>
      </c>
      <c r="M88" s="36" t="s">
        <v>80</v>
      </c>
    </row>
    <row r="89" spans="2:13" ht="12.75">
      <c r="B89"/>
      <c r="C89" s="28">
        <v>30</v>
      </c>
      <c r="D89" s="10">
        <v>27</v>
      </c>
      <c r="E89" s="10">
        <v>53</v>
      </c>
      <c r="F89" s="11">
        <f>D89/E89</f>
        <v>0.5094339622641509</v>
      </c>
      <c r="G89" s="10">
        <v>2</v>
      </c>
      <c r="H89" s="10">
        <f>H88+D89</f>
        <v>81</v>
      </c>
      <c r="I89" s="10">
        <f>I88+E89</f>
        <v>151</v>
      </c>
      <c r="J89" s="11">
        <f>H89/I89</f>
        <v>0.5364238410596026</v>
      </c>
      <c r="K89" s="15">
        <f>3*K87</f>
        <v>81</v>
      </c>
      <c r="L89" s="20">
        <f>H89/K89</f>
        <v>1</v>
      </c>
      <c r="M89" s="36"/>
    </row>
    <row r="90" spans="2:13" ht="12.75">
      <c r="B90"/>
      <c r="D90" t="s">
        <v>20</v>
      </c>
      <c r="E90" t="s">
        <v>20</v>
      </c>
      <c r="G90" s="37">
        <f>G87+G88+G89</f>
        <v>6</v>
      </c>
      <c r="K90" s="22" t="s">
        <v>20</v>
      </c>
      <c r="M90" s="36"/>
    </row>
    <row r="91" spans="2:13" ht="12.75">
      <c r="B91" s="19" t="s">
        <v>83</v>
      </c>
      <c r="C91" s="10">
        <v>20</v>
      </c>
      <c r="D91" s="10">
        <v>15</v>
      </c>
      <c r="E91" s="10">
        <v>35</v>
      </c>
      <c r="F91" s="11">
        <f>D91/E91</f>
        <v>0.42857142857142855</v>
      </c>
      <c r="G91" s="10">
        <v>0</v>
      </c>
      <c r="H91" s="10">
        <f>H90+D91</f>
        <v>15</v>
      </c>
      <c r="I91" s="10">
        <f>E91</f>
        <v>35</v>
      </c>
      <c r="J91" s="11">
        <f>H91/I91</f>
        <v>0.42857142857142855</v>
      </c>
      <c r="K91" s="15">
        <f>C91</f>
        <v>20</v>
      </c>
      <c r="L91" s="17">
        <f>H91/K91</f>
        <v>0.75</v>
      </c>
      <c r="M91" s="36" t="s">
        <v>84</v>
      </c>
    </row>
    <row r="92" spans="2:13" ht="12.75">
      <c r="B92" s="19">
        <v>352038</v>
      </c>
      <c r="C92" s="11">
        <v>0.35</v>
      </c>
      <c r="D92" s="10">
        <v>20</v>
      </c>
      <c r="E92" s="10">
        <v>47</v>
      </c>
      <c r="F92" s="11">
        <f>D92/E92</f>
        <v>0.425531914893617</v>
      </c>
      <c r="G92" s="10">
        <v>2</v>
      </c>
      <c r="H92" s="10">
        <f>H91+D92</f>
        <v>35</v>
      </c>
      <c r="I92" s="10">
        <f>I91+E92</f>
        <v>82</v>
      </c>
      <c r="J92" s="11">
        <f>H92/I92</f>
        <v>0.4268292682926829</v>
      </c>
      <c r="K92" s="15">
        <f>2*K91</f>
        <v>40</v>
      </c>
      <c r="L92" s="17">
        <f>H92/K92</f>
        <v>0.875</v>
      </c>
      <c r="M92" s="36" t="s">
        <v>80</v>
      </c>
    </row>
    <row r="93" spans="2:13" ht="12.75">
      <c r="B93" s="19" t="s">
        <v>20</v>
      </c>
      <c r="C93" s="27">
        <v>22</v>
      </c>
      <c r="D93" s="10">
        <v>13</v>
      </c>
      <c r="E93" s="10">
        <v>39</v>
      </c>
      <c r="F93" s="11">
        <f>D93/E93</f>
        <v>0.3333333333333333</v>
      </c>
      <c r="G93" s="10">
        <v>0</v>
      </c>
      <c r="H93" s="10">
        <f>H92+D93</f>
        <v>48</v>
      </c>
      <c r="I93" s="10">
        <f>I92+E93</f>
        <v>121</v>
      </c>
      <c r="J93" s="11">
        <f>H93/I93</f>
        <v>0.39669421487603307</v>
      </c>
      <c r="K93" s="15">
        <f>3*K91</f>
        <v>60</v>
      </c>
      <c r="L93" s="20">
        <f>H93/K93</f>
        <v>0.8</v>
      </c>
      <c r="M93" s="36" t="s">
        <v>85</v>
      </c>
    </row>
    <row r="94" spans="2:13" ht="12.75">
      <c r="B94" s="19" t="s">
        <v>20</v>
      </c>
      <c r="C94" s="10" t="s">
        <v>20</v>
      </c>
      <c r="D94" t="s">
        <v>20</v>
      </c>
      <c r="E94" t="s">
        <v>20</v>
      </c>
      <c r="G94" s="37">
        <f>G91+G92+G93</f>
        <v>2</v>
      </c>
      <c r="K94" s="22" t="s">
        <v>20</v>
      </c>
      <c r="M94" s="36"/>
    </row>
    <row r="95" spans="2:13" ht="12.75">
      <c r="B95" s="19" t="s">
        <v>86</v>
      </c>
      <c r="C95" s="10">
        <v>17</v>
      </c>
      <c r="D95" s="10">
        <v>8</v>
      </c>
      <c r="E95" s="10">
        <v>46</v>
      </c>
      <c r="F95" s="11">
        <f>D95/E95</f>
        <v>0.17391304347826086</v>
      </c>
      <c r="G95" s="10">
        <v>0</v>
      </c>
      <c r="H95" s="10">
        <f>H94+D95</f>
        <v>8</v>
      </c>
      <c r="I95" s="10">
        <f>E95</f>
        <v>46</v>
      </c>
      <c r="J95" s="11">
        <f>H95/I95</f>
        <v>0.17391304347826086</v>
      </c>
      <c r="K95" s="15">
        <f>C95</f>
        <v>17</v>
      </c>
      <c r="L95" s="17">
        <f>H95/K95</f>
        <v>0.47058823529411764</v>
      </c>
      <c r="M95" s="36" t="s">
        <v>84</v>
      </c>
    </row>
    <row r="96" spans="2:13" ht="12.75">
      <c r="B96" s="19">
        <v>353654</v>
      </c>
      <c r="C96" s="11">
        <v>0.3</v>
      </c>
      <c r="D96" s="10">
        <v>6</v>
      </c>
      <c r="E96" s="10">
        <v>47</v>
      </c>
      <c r="F96" s="11">
        <f>D96/E96</f>
        <v>0.1276595744680851</v>
      </c>
      <c r="G96" s="10">
        <v>0</v>
      </c>
      <c r="H96" s="10">
        <f>H95+D96</f>
        <v>14</v>
      </c>
      <c r="I96" s="10">
        <f>I95+E96</f>
        <v>93</v>
      </c>
      <c r="J96" s="11">
        <f>H96/I96</f>
        <v>0.15053763440860216</v>
      </c>
      <c r="K96" s="15">
        <f>2*K95</f>
        <v>34</v>
      </c>
      <c r="L96" s="17">
        <f>H96/K96</f>
        <v>0.4117647058823529</v>
      </c>
      <c r="M96" s="16" t="s">
        <v>81</v>
      </c>
    </row>
    <row r="97" spans="2:13" ht="12.75">
      <c r="B97"/>
      <c r="C97" s="2">
        <v>15</v>
      </c>
      <c r="D97" s="10">
        <v>12</v>
      </c>
      <c r="E97" s="10">
        <v>59</v>
      </c>
      <c r="F97" s="11">
        <f>D97/E97</f>
        <v>0.2033898305084746</v>
      </c>
      <c r="G97" s="10">
        <v>0</v>
      </c>
      <c r="H97" s="10">
        <f>H96+D97</f>
        <v>26</v>
      </c>
      <c r="I97" s="10">
        <f>I96+E97</f>
        <v>152</v>
      </c>
      <c r="J97" s="11">
        <f>H97/I97</f>
        <v>0.17105263157894737</v>
      </c>
      <c r="K97" s="15">
        <f>3*K95</f>
        <v>51</v>
      </c>
      <c r="L97" s="20">
        <f>H97/K97</f>
        <v>0.5098039215686274</v>
      </c>
      <c r="M97" s="36" t="s">
        <v>85</v>
      </c>
    </row>
    <row r="98" spans="2:7" ht="12.75">
      <c r="B98"/>
      <c r="G98" s="37">
        <f>G95+G96+G97</f>
        <v>0</v>
      </c>
    </row>
    <row r="99" spans="2:3" ht="12.75">
      <c r="B99" s="19" t="s">
        <v>20</v>
      </c>
      <c r="C99" s="10" t="s">
        <v>20</v>
      </c>
    </row>
    <row r="100" spans="2:3" ht="12.75">
      <c r="B100" s="19" t="s">
        <v>20</v>
      </c>
      <c r="C100" s="11" t="s">
        <v>20</v>
      </c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spans="2:4" ht="12.75">
      <c r="B110" s="1" t="s">
        <v>20</v>
      </c>
      <c r="C110" s="2" t="s">
        <v>20</v>
      </c>
      <c r="D110" s="3" t="s">
        <v>20</v>
      </c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 t="s">
        <v>87</v>
      </c>
    </row>
    <row r="117" spans="2:20" ht="12.75">
      <c r="B117" s="19" t="s">
        <v>88</v>
      </c>
      <c r="C117" s="10" t="s">
        <v>1</v>
      </c>
      <c r="D117" s="10" t="s">
        <v>50</v>
      </c>
      <c r="E117" s="29" t="s">
        <v>89</v>
      </c>
      <c r="F117" s="8" t="s">
        <v>90</v>
      </c>
      <c r="G117" s="29" t="s">
        <v>53</v>
      </c>
      <c r="H117" s="10" t="s">
        <v>91</v>
      </c>
      <c r="I117" s="10" t="s">
        <v>6</v>
      </c>
      <c r="J117" s="11" t="s">
        <v>7</v>
      </c>
      <c r="K117" s="15" t="s">
        <v>8</v>
      </c>
      <c r="L117" s="12" t="s">
        <v>9</v>
      </c>
      <c r="M117" s="38" t="s">
        <v>92</v>
      </c>
      <c r="N117" s="7" t="s">
        <v>11</v>
      </c>
      <c r="O117" s="8" t="s">
        <v>93</v>
      </c>
      <c r="P117" s="8" t="s">
        <v>12</v>
      </c>
      <c r="Q117" s="2" t="s">
        <v>94</v>
      </c>
      <c r="S117" t="s">
        <v>20</v>
      </c>
      <c r="T117" s="2" t="s">
        <v>20</v>
      </c>
    </row>
    <row r="118" spans="2:20" ht="12.75">
      <c r="B118" s="19" t="s">
        <v>20</v>
      </c>
      <c r="C118" s="10" t="s">
        <v>3</v>
      </c>
      <c r="D118" s="10" t="s">
        <v>20</v>
      </c>
      <c r="E118" s="9" t="s">
        <v>20</v>
      </c>
      <c r="F118" s="13" t="s">
        <v>20</v>
      </c>
      <c r="G118" s="9" t="s">
        <v>20</v>
      </c>
      <c r="H118" s="10" t="s">
        <v>20</v>
      </c>
      <c r="I118" s="10" t="s">
        <v>20</v>
      </c>
      <c r="J118" s="11" t="s">
        <v>20</v>
      </c>
      <c r="K118" s="15" t="s">
        <v>20</v>
      </c>
      <c r="L118" s="20" t="s">
        <v>20</v>
      </c>
      <c r="M118" s="38" t="s">
        <v>20</v>
      </c>
      <c r="N118" s="11" t="s">
        <v>20</v>
      </c>
      <c r="O118" s="13" t="s">
        <v>20</v>
      </c>
      <c r="S118" t="s">
        <v>20</v>
      </c>
      <c r="T118" s="2" t="s">
        <v>20</v>
      </c>
    </row>
    <row r="119" spans="1:20" ht="12.75">
      <c r="A119">
        <v>1</v>
      </c>
      <c r="B119" s="19" t="s">
        <v>22</v>
      </c>
      <c r="C119" s="13">
        <v>30</v>
      </c>
      <c r="D119" s="11">
        <v>0.55</v>
      </c>
      <c r="E119" s="32">
        <f aca="true" t="shared" si="7" ref="E119:E142">J119/D119</f>
        <v>1.0031347962382444</v>
      </c>
      <c r="F119" s="13">
        <v>10</v>
      </c>
      <c r="G119" s="24">
        <f>G6</f>
        <v>2</v>
      </c>
      <c r="H119" s="24">
        <f>H4</f>
        <v>57</v>
      </c>
      <c r="I119" s="24">
        <f>I4</f>
        <v>95</v>
      </c>
      <c r="J119" s="26">
        <f>J5</f>
        <v>0.5517241379310345</v>
      </c>
      <c r="K119" s="15">
        <f aca="true" t="shared" si="8" ref="K119:K142">C119*3</f>
        <v>90</v>
      </c>
      <c r="L119" s="33">
        <f>L5</f>
        <v>0.8888888888888888</v>
      </c>
      <c r="M119" s="38">
        <v>15</v>
      </c>
      <c r="N119" s="13">
        <v>16.5</v>
      </c>
      <c r="O119" s="13">
        <f aca="true" t="shared" si="9" ref="O119:O142">M119+N119</f>
        <v>31.5</v>
      </c>
      <c r="P119" s="2">
        <v>16</v>
      </c>
      <c r="Q119" s="28" t="s">
        <v>95</v>
      </c>
      <c r="S119" t="s">
        <v>20</v>
      </c>
      <c r="T119" s="2" t="s">
        <v>20</v>
      </c>
    </row>
    <row r="120" spans="1:20" ht="12.75">
      <c r="A120">
        <v>2</v>
      </c>
      <c r="B120" s="19" t="s">
        <v>28</v>
      </c>
      <c r="C120" s="13">
        <v>22</v>
      </c>
      <c r="D120" s="11">
        <v>0.4</v>
      </c>
      <c r="E120" s="32">
        <f t="shared" si="7"/>
        <v>0.7627118644067796</v>
      </c>
      <c r="F120" s="13">
        <v>20</v>
      </c>
      <c r="G120" s="24">
        <f>G10</f>
        <v>2</v>
      </c>
      <c r="H120" s="24">
        <f>H8</f>
        <v>32</v>
      </c>
      <c r="I120" s="24">
        <f>I9</f>
        <v>177</v>
      </c>
      <c r="J120" s="26">
        <f>J9</f>
        <v>0.3050847457627119</v>
      </c>
      <c r="K120" s="15">
        <f t="shared" si="8"/>
        <v>66</v>
      </c>
      <c r="L120" s="33">
        <f>L9</f>
        <v>0.8181818181818182</v>
      </c>
      <c r="M120" s="38">
        <v>18</v>
      </c>
      <c r="N120" s="13">
        <v>16.5</v>
      </c>
      <c r="O120" s="13">
        <f t="shared" si="9"/>
        <v>34.5</v>
      </c>
      <c r="P120" s="2">
        <v>18</v>
      </c>
      <c r="Q120" s="2">
        <v>20</v>
      </c>
      <c r="S120" t="s">
        <v>20</v>
      </c>
      <c r="T120" s="2" t="s">
        <v>20</v>
      </c>
    </row>
    <row r="121" spans="1:20" ht="12.75">
      <c r="A121">
        <v>3</v>
      </c>
      <c r="B121" s="19" t="s">
        <v>30</v>
      </c>
      <c r="C121" s="13">
        <v>22</v>
      </c>
      <c r="D121" s="11">
        <v>0.4</v>
      </c>
      <c r="E121" s="32">
        <f t="shared" si="7"/>
        <v>0.9649122807017543</v>
      </c>
      <c r="F121" s="13">
        <v>12</v>
      </c>
      <c r="G121" s="24">
        <f>G14</f>
        <v>6</v>
      </c>
      <c r="H121" s="24">
        <f>H12</f>
        <v>44</v>
      </c>
      <c r="I121" s="24">
        <f>I12</f>
        <v>121</v>
      </c>
      <c r="J121" s="26">
        <f>J13</f>
        <v>0.38596491228070173</v>
      </c>
      <c r="K121" s="15">
        <f t="shared" si="8"/>
        <v>66</v>
      </c>
      <c r="L121" s="39">
        <f>L13</f>
        <v>1</v>
      </c>
      <c r="M121" s="38">
        <v>2.5</v>
      </c>
      <c r="N121" s="13">
        <v>2</v>
      </c>
      <c r="O121" s="24">
        <f t="shared" si="9"/>
        <v>4.5</v>
      </c>
      <c r="P121" s="2">
        <v>2</v>
      </c>
      <c r="Q121" s="2">
        <v>22</v>
      </c>
      <c r="S121" t="s">
        <v>20</v>
      </c>
      <c r="T121" s="2" t="s">
        <v>20</v>
      </c>
    </row>
    <row r="122" spans="1:20" ht="12.75">
      <c r="A122">
        <v>4</v>
      </c>
      <c r="B122" s="19" t="s">
        <v>96</v>
      </c>
      <c r="C122" s="13">
        <v>15</v>
      </c>
      <c r="D122" s="11">
        <v>0.25</v>
      </c>
      <c r="E122" s="32">
        <f t="shared" si="7"/>
        <v>1.034013605442177</v>
      </c>
      <c r="F122" s="13">
        <v>6</v>
      </c>
      <c r="G122" s="24">
        <f>G18</f>
        <v>2</v>
      </c>
      <c r="H122" s="24">
        <f>H16</f>
        <v>27</v>
      </c>
      <c r="I122" s="24">
        <f>I16</f>
        <v>102</v>
      </c>
      <c r="J122" s="26">
        <f>J17</f>
        <v>0.2585034013605442</v>
      </c>
      <c r="K122" s="15">
        <f t="shared" si="8"/>
        <v>45</v>
      </c>
      <c r="L122" s="33">
        <f>L17</f>
        <v>0.8444444444444444</v>
      </c>
      <c r="M122" s="38">
        <v>17</v>
      </c>
      <c r="N122" s="13">
        <v>16.5</v>
      </c>
      <c r="O122" s="13">
        <f t="shared" si="9"/>
        <v>33.5</v>
      </c>
      <c r="P122" s="40">
        <v>17</v>
      </c>
      <c r="Q122" s="2">
        <v>15</v>
      </c>
      <c r="S122" t="s">
        <v>20</v>
      </c>
      <c r="T122" s="2" t="s">
        <v>20</v>
      </c>
    </row>
    <row r="123" spans="1:20" ht="12.75">
      <c r="A123">
        <v>5</v>
      </c>
      <c r="B123" s="19" t="s">
        <v>34</v>
      </c>
      <c r="C123" s="24">
        <v>30</v>
      </c>
      <c r="D123" s="11">
        <v>0.55</v>
      </c>
      <c r="E123" s="32">
        <f t="shared" si="7"/>
        <v>1.0984848484848484</v>
      </c>
      <c r="F123" s="13">
        <v>4</v>
      </c>
      <c r="G123" s="24">
        <f>G22</f>
        <v>2</v>
      </c>
      <c r="H123" s="24">
        <f>H20</f>
        <v>59</v>
      </c>
      <c r="I123" s="24">
        <f>I20</f>
        <v>87</v>
      </c>
      <c r="J123" s="26">
        <f>J21</f>
        <v>0.6041666666666666</v>
      </c>
      <c r="K123" s="15">
        <f t="shared" si="8"/>
        <v>90</v>
      </c>
      <c r="L123" s="39">
        <f>L21</f>
        <v>0.9666666666666667</v>
      </c>
      <c r="M123" s="38">
        <v>6.5</v>
      </c>
      <c r="N123" s="13">
        <v>16.5</v>
      </c>
      <c r="O123" s="13">
        <f t="shared" si="9"/>
        <v>23</v>
      </c>
      <c r="P123" s="40">
        <v>13</v>
      </c>
      <c r="Q123" s="28" t="s">
        <v>95</v>
      </c>
      <c r="S123" t="s">
        <v>20</v>
      </c>
      <c r="T123" s="2" t="s">
        <v>20</v>
      </c>
    </row>
    <row r="124" spans="1:20" ht="12.75">
      <c r="A124">
        <v>6</v>
      </c>
      <c r="B124" s="19" t="s">
        <v>39</v>
      </c>
      <c r="C124" s="13">
        <v>25</v>
      </c>
      <c r="D124" s="11">
        <v>0.45</v>
      </c>
      <c r="E124" s="32">
        <f t="shared" si="7"/>
        <v>0.9302325581395349</v>
      </c>
      <c r="F124" s="13">
        <v>16</v>
      </c>
      <c r="G124" s="24">
        <f>G26</f>
        <v>4</v>
      </c>
      <c r="H124" s="24">
        <f>H24</f>
        <v>50</v>
      </c>
      <c r="I124" s="24">
        <f>I24</f>
        <v>107</v>
      </c>
      <c r="J124" s="26">
        <f>J25</f>
        <v>0.4186046511627907</v>
      </c>
      <c r="K124" s="15">
        <f t="shared" si="8"/>
        <v>75</v>
      </c>
      <c r="L124" s="39">
        <f>L25</f>
        <v>0.96</v>
      </c>
      <c r="M124" s="38">
        <v>9</v>
      </c>
      <c r="N124" s="13">
        <v>9</v>
      </c>
      <c r="O124" s="24">
        <f t="shared" si="9"/>
        <v>18</v>
      </c>
      <c r="P124" s="40">
        <v>8</v>
      </c>
      <c r="Q124" s="2">
        <v>25</v>
      </c>
      <c r="S124" t="s">
        <v>20</v>
      </c>
      <c r="T124" s="2" t="s">
        <v>20</v>
      </c>
    </row>
    <row r="125" spans="1:20" ht="12.75">
      <c r="A125">
        <v>7</v>
      </c>
      <c r="B125" s="1" t="s">
        <v>97</v>
      </c>
      <c r="C125" s="2">
        <v>25</v>
      </c>
      <c r="D125" s="3">
        <v>0.45</v>
      </c>
      <c r="E125" s="32">
        <f t="shared" si="7"/>
        <v>0.9157509157509157</v>
      </c>
      <c r="F125" s="2">
        <v>17</v>
      </c>
      <c r="G125" s="28">
        <f>G30</f>
        <v>6</v>
      </c>
      <c r="H125" s="28">
        <f>H28</f>
        <v>50</v>
      </c>
      <c r="I125" s="28">
        <f>I28</f>
        <v>117</v>
      </c>
      <c r="J125" s="41">
        <f>J29</f>
        <v>0.41208791208791207</v>
      </c>
      <c r="K125" s="15">
        <f t="shared" si="8"/>
        <v>75</v>
      </c>
      <c r="L125" s="42">
        <f>L29</f>
        <v>1</v>
      </c>
      <c r="M125" s="6">
        <v>2.5</v>
      </c>
      <c r="N125" s="2">
        <v>2</v>
      </c>
      <c r="O125" s="24">
        <f t="shared" si="9"/>
        <v>4.5</v>
      </c>
      <c r="P125" s="40">
        <v>3</v>
      </c>
      <c r="Q125" s="2">
        <v>25</v>
      </c>
      <c r="S125" t="s">
        <v>20</v>
      </c>
      <c r="T125" s="2" t="s">
        <v>20</v>
      </c>
    </row>
    <row r="126" spans="1:20" ht="12.75">
      <c r="A126">
        <v>8</v>
      </c>
      <c r="B126" s="19" t="s">
        <v>42</v>
      </c>
      <c r="C126" s="13">
        <v>15</v>
      </c>
      <c r="D126" s="11">
        <v>0.25</v>
      </c>
      <c r="E126" s="32">
        <f t="shared" si="7"/>
        <v>0.6493506493506493</v>
      </c>
      <c r="F126" s="2">
        <v>23</v>
      </c>
      <c r="G126" s="28">
        <f>G34</f>
        <v>0</v>
      </c>
      <c r="H126" s="28">
        <f>H32</f>
        <v>16</v>
      </c>
      <c r="I126" s="28">
        <f>I32</f>
        <v>104</v>
      </c>
      <c r="J126" s="41">
        <f>J33</f>
        <v>0.16233766233766234</v>
      </c>
      <c r="K126" s="15">
        <f t="shared" si="8"/>
        <v>45</v>
      </c>
      <c r="L126" s="5">
        <f>L33</f>
        <v>0.5555555555555556</v>
      </c>
      <c r="M126" s="6">
        <v>23</v>
      </c>
      <c r="N126" s="40">
        <v>22.5</v>
      </c>
      <c r="O126" s="13">
        <f t="shared" si="9"/>
        <v>45.5</v>
      </c>
      <c r="P126" s="40">
        <v>23</v>
      </c>
      <c r="Q126" s="2">
        <v>15</v>
      </c>
      <c r="S126" t="s">
        <v>20</v>
      </c>
      <c r="T126" s="2" t="s">
        <v>20</v>
      </c>
    </row>
    <row r="127" spans="1:20" ht="12.75">
      <c r="A127">
        <v>9</v>
      </c>
      <c r="B127" s="19" t="s">
        <v>44</v>
      </c>
      <c r="C127" s="13">
        <v>30</v>
      </c>
      <c r="D127" s="11">
        <v>0.55</v>
      </c>
      <c r="E127" s="32">
        <f t="shared" si="7"/>
        <v>1.008717310087173</v>
      </c>
      <c r="F127" s="2">
        <v>9</v>
      </c>
      <c r="G127" s="28">
        <f>G38</f>
        <v>2</v>
      </c>
      <c r="H127" s="28">
        <f>H36</f>
        <v>51</v>
      </c>
      <c r="I127" s="28">
        <f>I36</f>
        <v>97</v>
      </c>
      <c r="J127" s="41">
        <f>J37</f>
        <v>0.5547945205479452</v>
      </c>
      <c r="K127" s="15">
        <f t="shared" si="8"/>
        <v>90</v>
      </c>
      <c r="L127" s="42">
        <f>L37</f>
        <v>0.9</v>
      </c>
      <c r="M127" s="6">
        <v>14</v>
      </c>
      <c r="N127" s="13">
        <v>16.5</v>
      </c>
      <c r="O127" s="13">
        <f t="shared" si="9"/>
        <v>30.5</v>
      </c>
      <c r="P127" s="40">
        <v>15</v>
      </c>
      <c r="Q127" s="2">
        <v>30</v>
      </c>
      <c r="S127" t="s">
        <v>20</v>
      </c>
      <c r="T127" s="2" t="s">
        <v>20</v>
      </c>
    </row>
    <row r="128" spans="1:20" ht="12.75">
      <c r="A128">
        <v>10</v>
      </c>
      <c r="B128" s="1" t="s">
        <v>48</v>
      </c>
      <c r="C128" s="2">
        <v>25</v>
      </c>
      <c r="D128" s="3">
        <v>0.45</v>
      </c>
      <c r="E128" s="32">
        <f t="shared" si="7"/>
        <v>0.9861932938856015</v>
      </c>
      <c r="F128" s="2">
        <v>11</v>
      </c>
      <c r="G128" s="28">
        <f>G42</f>
        <v>5</v>
      </c>
      <c r="H128" s="28">
        <f>H40</f>
        <v>50</v>
      </c>
      <c r="I128" s="28">
        <f>I40</f>
        <v>103</v>
      </c>
      <c r="J128" s="41">
        <f>J41</f>
        <v>0.4437869822485207</v>
      </c>
      <c r="K128" s="15">
        <f t="shared" si="8"/>
        <v>75</v>
      </c>
      <c r="L128" s="42">
        <f>L41</f>
        <v>1</v>
      </c>
      <c r="M128" s="6">
        <v>2.5</v>
      </c>
      <c r="N128" s="2">
        <v>4</v>
      </c>
      <c r="O128" s="24">
        <f t="shared" si="9"/>
        <v>6.5</v>
      </c>
      <c r="P128" s="40">
        <v>4</v>
      </c>
      <c r="Q128" s="2">
        <v>25</v>
      </c>
      <c r="S128" t="s">
        <v>20</v>
      </c>
      <c r="T128" s="2" t="s">
        <v>20</v>
      </c>
    </row>
    <row r="129" spans="1:20" ht="12.75">
      <c r="A129">
        <v>11</v>
      </c>
      <c r="B129" s="1" t="s">
        <v>57</v>
      </c>
      <c r="C129" s="2">
        <v>20</v>
      </c>
      <c r="D129" s="3">
        <v>0.35</v>
      </c>
      <c r="E129" s="32">
        <f t="shared" si="7"/>
        <v>0.9467455621301777</v>
      </c>
      <c r="F129" s="2">
        <v>14</v>
      </c>
      <c r="G129" s="28">
        <f>G46</f>
        <v>4</v>
      </c>
      <c r="H129" s="28">
        <f>H44</f>
        <v>36</v>
      </c>
      <c r="I129" s="28">
        <f>I44</f>
        <v>118</v>
      </c>
      <c r="J129" s="41">
        <f>J45</f>
        <v>0.33136094674556216</v>
      </c>
      <c r="K129" s="15">
        <f t="shared" si="8"/>
        <v>60</v>
      </c>
      <c r="L129" s="42">
        <f>L45</f>
        <v>0.9333333333333333</v>
      </c>
      <c r="M129" s="6">
        <v>12</v>
      </c>
      <c r="N129" s="2">
        <v>9</v>
      </c>
      <c r="O129" s="13">
        <f t="shared" si="9"/>
        <v>21</v>
      </c>
      <c r="P129" s="40">
        <v>11</v>
      </c>
      <c r="Q129" s="2">
        <v>20</v>
      </c>
      <c r="S129" t="s">
        <v>20</v>
      </c>
      <c r="T129" s="2" t="s">
        <v>20</v>
      </c>
    </row>
    <row r="130" spans="1:20" ht="12.75">
      <c r="A130">
        <v>12</v>
      </c>
      <c r="B130" s="1" t="s">
        <v>58</v>
      </c>
      <c r="C130" s="2">
        <v>15</v>
      </c>
      <c r="D130" s="3">
        <v>0.25</v>
      </c>
      <c r="E130" s="32">
        <f t="shared" si="7"/>
        <v>0.7727272727272727</v>
      </c>
      <c r="F130" s="2">
        <v>21</v>
      </c>
      <c r="G130" s="28">
        <f>G50</f>
        <v>1</v>
      </c>
      <c r="H130" s="28">
        <f>H48</f>
        <v>27</v>
      </c>
      <c r="I130" s="28">
        <f>I48</f>
        <v>127</v>
      </c>
      <c r="J130" s="41">
        <f>J49</f>
        <v>0.19318181818181818</v>
      </c>
      <c r="K130" s="15">
        <f t="shared" si="8"/>
        <v>45</v>
      </c>
      <c r="L130" s="5">
        <f>L49</f>
        <v>0.7555555555555555</v>
      </c>
      <c r="M130" s="6">
        <v>20</v>
      </c>
      <c r="N130" s="2">
        <v>20</v>
      </c>
      <c r="O130" s="13">
        <f t="shared" si="9"/>
        <v>40</v>
      </c>
      <c r="P130" s="40">
        <v>20</v>
      </c>
      <c r="Q130" s="2">
        <v>15</v>
      </c>
      <c r="S130" t="s">
        <v>20</v>
      </c>
      <c r="T130" s="2" t="s">
        <v>20</v>
      </c>
    </row>
    <row r="131" spans="1:20" ht="12.75">
      <c r="A131">
        <v>13</v>
      </c>
      <c r="B131" s="1" t="s">
        <v>60</v>
      </c>
      <c r="C131" s="28">
        <v>30</v>
      </c>
      <c r="D131" s="3">
        <v>0.55</v>
      </c>
      <c r="E131" s="32">
        <f t="shared" si="7"/>
        <v>1.0271546635182998</v>
      </c>
      <c r="F131" s="2">
        <v>7</v>
      </c>
      <c r="G131" s="28">
        <f>G54</f>
        <v>4</v>
      </c>
      <c r="H131" s="28">
        <f>H53</f>
        <v>87</v>
      </c>
      <c r="I131" s="28">
        <f>I53</f>
        <v>154</v>
      </c>
      <c r="J131" s="41">
        <f>J53</f>
        <v>0.564935064935065</v>
      </c>
      <c r="K131" s="15">
        <f t="shared" si="8"/>
        <v>90</v>
      </c>
      <c r="L131" s="42">
        <f>L53</f>
        <v>0.9666666666666667</v>
      </c>
      <c r="M131" s="6">
        <v>6.5</v>
      </c>
      <c r="N131" s="2">
        <v>9</v>
      </c>
      <c r="O131" s="24">
        <f t="shared" si="9"/>
        <v>15.5</v>
      </c>
      <c r="P131" s="40">
        <v>6</v>
      </c>
      <c r="Q131" s="28" t="s">
        <v>95</v>
      </c>
      <c r="S131" t="s">
        <v>20</v>
      </c>
      <c r="T131" s="2" t="s">
        <v>20</v>
      </c>
    </row>
    <row r="132" spans="1:20" ht="12.75">
      <c r="A132">
        <v>14</v>
      </c>
      <c r="B132" s="1" t="s">
        <v>65</v>
      </c>
      <c r="C132" s="2">
        <v>27</v>
      </c>
      <c r="D132" s="3">
        <v>0.5</v>
      </c>
      <c r="E132" s="32">
        <f t="shared" si="7"/>
        <v>0.9512195121951219</v>
      </c>
      <c r="F132" s="2">
        <v>13</v>
      </c>
      <c r="G132" s="28">
        <f>G58</f>
        <v>4</v>
      </c>
      <c r="H132" s="28">
        <f>H57</f>
        <v>78</v>
      </c>
      <c r="I132" s="28">
        <f>I57</f>
        <v>164</v>
      </c>
      <c r="J132" s="41">
        <f>J57</f>
        <v>0.47560975609756095</v>
      </c>
      <c r="K132" s="15">
        <f t="shared" si="8"/>
        <v>81</v>
      </c>
      <c r="L132" s="42">
        <f>L57</f>
        <v>0.9629629629629629</v>
      </c>
      <c r="M132" s="6">
        <v>8</v>
      </c>
      <c r="N132" s="2">
        <v>9</v>
      </c>
      <c r="O132" s="24">
        <f t="shared" si="9"/>
        <v>17</v>
      </c>
      <c r="P132" s="40">
        <v>7</v>
      </c>
      <c r="Q132" s="2">
        <v>27</v>
      </c>
      <c r="S132" t="s">
        <v>20</v>
      </c>
      <c r="T132" s="2" t="s">
        <v>20</v>
      </c>
    </row>
    <row r="133" spans="1:20" ht="12.75">
      <c r="A133">
        <v>15</v>
      </c>
      <c r="B133" s="1" t="s">
        <v>67</v>
      </c>
      <c r="C133" s="2">
        <v>20</v>
      </c>
      <c r="D133" s="3">
        <v>0.35</v>
      </c>
      <c r="E133" s="32">
        <f t="shared" si="7"/>
        <v>1.0115350488021295</v>
      </c>
      <c r="F133" s="2">
        <v>8</v>
      </c>
      <c r="G133" s="28">
        <f>G62</f>
        <v>4</v>
      </c>
      <c r="H133" s="28">
        <f>H61</f>
        <v>57</v>
      </c>
      <c r="I133" s="28">
        <f>I61</f>
        <v>161</v>
      </c>
      <c r="J133" s="41">
        <f>J61</f>
        <v>0.35403726708074534</v>
      </c>
      <c r="K133" s="15">
        <f t="shared" si="8"/>
        <v>60</v>
      </c>
      <c r="L133" s="42">
        <f>L61</f>
        <v>0.95</v>
      </c>
      <c r="M133" s="6">
        <v>10.5</v>
      </c>
      <c r="N133" s="2">
        <v>9</v>
      </c>
      <c r="O133" s="24">
        <f t="shared" si="9"/>
        <v>19.5</v>
      </c>
      <c r="P133" s="40">
        <v>10</v>
      </c>
      <c r="Q133" s="28" t="s">
        <v>98</v>
      </c>
      <c r="S133" t="s">
        <v>20</v>
      </c>
      <c r="T133" s="2" t="s">
        <v>20</v>
      </c>
    </row>
    <row r="134" spans="1:20" ht="12.75">
      <c r="A134">
        <v>16</v>
      </c>
      <c r="B134" s="1" t="s">
        <v>68</v>
      </c>
      <c r="C134" s="2">
        <v>17</v>
      </c>
      <c r="D134" s="3">
        <v>0.3</v>
      </c>
      <c r="E134" s="32">
        <f t="shared" si="7"/>
        <v>0.7956989247311829</v>
      </c>
      <c r="F134" s="2">
        <v>19</v>
      </c>
      <c r="G134" s="28">
        <f>G66</f>
        <v>0</v>
      </c>
      <c r="H134" s="28">
        <f>H65</f>
        <v>37</v>
      </c>
      <c r="I134" s="28">
        <f>I65</f>
        <v>155</v>
      </c>
      <c r="J134" s="41">
        <f>J65</f>
        <v>0.23870967741935484</v>
      </c>
      <c r="K134" s="15">
        <f t="shared" si="8"/>
        <v>51</v>
      </c>
      <c r="L134" s="5">
        <f>L65</f>
        <v>0.7254901960784313</v>
      </c>
      <c r="M134" s="6">
        <v>21</v>
      </c>
      <c r="N134" s="40">
        <v>22.5</v>
      </c>
      <c r="O134" s="13">
        <f t="shared" si="9"/>
        <v>43.5</v>
      </c>
      <c r="P134" s="40">
        <v>21</v>
      </c>
      <c r="Q134" s="2">
        <v>15</v>
      </c>
      <c r="S134" t="s">
        <v>20</v>
      </c>
      <c r="T134" s="2" t="s">
        <v>20</v>
      </c>
    </row>
    <row r="135" spans="1:20" ht="12.75">
      <c r="A135">
        <v>17</v>
      </c>
      <c r="B135" s="1" t="s">
        <v>70</v>
      </c>
      <c r="C135" s="2">
        <v>27</v>
      </c>
      <c r="D135" s="3">
        <v>0.5</v>
      </c>
      <c r="E135" s="32">
        <f t="shared" si="7"/>
        <v>0.6823529411764706</v>
      </c>
      <c r="F135" s="2">
        <v>22</v>
      </c>
      <c r="G135" s="28">
        <f>G70</f>
        <v>0</v>
      </c>
      <c r="H135" s="28">
        <f>H69</f>
        <v>58</v>
      </c>
      <c r="I135" s="28">
        <f>I69</f>
        <v>170</v>
      </c>
      <c r="J135" s="41">
        <f>J69</f>
        <v>0.3411764705882353</v>
      </c>
      <c r="K135" s="15">
        <f t="shared" si="8"/>
        <v>81</v>
      </c>
      <c r="L135" s="5">
        <f>L69</f>
        <v>0.7160493827160493</v>
      </c>
      <c r="M135" s="6">
        <v>22</v>
      </c>
      <c r="N135" s="40">
        <v>22.5</v>
      </c>
      <c r="O135" s="13">
        <f t="shared" si="9"/>
        <v>44.5</v>
      </c>
      <c r="P135" s="40">
        <v>22</v>
      </c>
      <c r="Q135" s="2">
        <v>25</v>
      </c>
      <c r="S135" t="s">
        <v>20</v>
      </c>
      <c r="T135" s="2" t="s">
        <v>20</v>
      </c>
    </row>
    <row r="136" spans="1:20" ht="12.75">
      <c r="A136">
        <v>18</v>
      </c>
      <c r="B136" s="1" t="s">
        <v>74</v>
      </c>
      <c r="C136" s="2">
        <v>25</v>
      </c>
      <c r="D136" s="3">
        <v>0.45</v>
      </c>
      <c r="E136" s="32">
        <f t="shared" si="7"/>
        <v>0.9431524547803617</v>
      </c>
      <c r="F136" s="2">
        <v>15</v>
      </c>
      <c r="G136" s="28">
        <f>G74</f>
        <v>4</v>
      </c>
      <c r="H136" s="28">
        <f>H73</f>
        <v>73</v>
      </c>
      <c r="I136" s="28">
        <f>I73</f>
        <v>172</v>
      </c>
      <c r="J136" s="41">
        <f>J73</f>
        <v>0.42441860465116277</v>
      </c>
      <c r="K136" s="15">
        <f t="shared" si="8"/>
        <v>75</v>
      </c>
      <c r="L136" s="42">
        <f>L73</f>
        <v>0.9733333333333334</v>
      </c>
      <c r="M136" s="6">
        <v>5</v>
      </c>
      <c r="N136" s="2">
        <v>9</v>
      </c>
      <c r="O136" s="24">
        <f t="shared" si="9"/>
        <v>14</v>
      </c>
      <c r="P136" s="40">
        <v>5</v>
      </c>
      <c r="Q136" s="2">
        <v>25</v>
      </c>
      <c r="S136" t="s">
        <v>20</v>
      </c>
      <c r="T136" s="2" t="s">
        <v>20</v>
      </c>
    </row>
    <row r="137" spans="1:20" ht="12.75">
      <c r="A137">
        <v>19</v>
      </c>
      <c r="B137" s="1" t="s">
        <v>76</v>
      </c>
      <c r="C137" s="28">
        <v>20</v>
      </c>
      <c r="D137" s="3">
        <v>0.35</v>
      </c>
      <c r="E137" s="32">
        <f t="shared" si="7"/>
        <v>1.138861138861139</v>
      </c>
      <c r="F137" s="2">
        <v>1</v>
      </c>
      <c r="G137" s="28">
        <f>G78</f>
        <v>4</v>
      </c>
      <c r="H137" s="28">
        <f>H77</f>
        <v>57</v>
      </c>
      <c r="I137" s="28">
        <f>I77</f>
        <v>143</v>
      </c>
      <c r="J137" s="41">
        <f>J77</f>
        <v>0.3986013986013986</v>
      </c>
      <c r="K137" s="15">
        <f t="shared" si="8"/>
        <v>60</v>
      </c>
      <c r="L137" s="42">
        <f>L77</f>
        <v>0.95</v>
      </c>
      <c r="M137" s="6">
        <v>10.5</v>
      </c>
      <c r="N137" s="2">
        <v>9</v>
      </c>
      <c r="O137" s="24">
        <f t="shared" si="9"/>
        <v>19.5</v>
      </c>
      <c r="P137" s="40">
        <v>9</v>
      </c>
      <c r="Q137" s="28" t="s">
        <v>98</v>
      </c>
      <c r="S137" t="s">
        <v>20</v>
      </c>
      <c r="T137" s="2" t="s">
        <v>20</v>
      </c>
    </row>
    <row r="138" spans="1:20" ht="12.75">
      <c r="A138">
        <v>20</v>
      </c>
      <c r="B138" s="1" t="s">
        <v>77</v>
      </c>
      <c r="C138" s="2">
        <v>17</v>
      </c>
      <c r="D138" s="3">
        <v>0.3</v>
      </c>
      <c r="E138" s="32">
        <f t="shared" si="7"/>
        <v>0.8678500986193294</v>
      </c>
      <c r="F138" s="2">
        <v>18</v>
      </c>
      <c r="G138" s="28">
        <f>G82</f>
        <v>4</v>
      </c>
      <c r="H138" s="28">
        <f>H81</f>
        <v>44</v>
      </c>
      <c r="I138" s="28">
        <f>I81</f>
        <v>169</v>
      </c>
      <c r="J138" s="41">
        <f>J81</f>
        <v>0.2603550295857988</v>
      </c>
      <c r="K138" s="15">
        <f t="shared" si="8"/>
        <v>51</v>
      </c>
      <c r="L138" s="5">
        <f>L81</f>
        <v>0.8627450980392157</v>
      </c>
      <c r="M138" s="6">
        <v>16</v>
      </c>
      <c r="N138" s="2">
        <v>9</v>
      </c>
      <c r="O138" s="13">
        <f t="shared" si="9"/>
        <v>25</v>
      </c>
      <c r="P138" s="40">
        <v>14</v>
      </c>
      <c r="Q138" s="2">
        <v>17</v>
      </c>
      <c r="S138" t="s">
        <v>20</v>
      </c>
      <c r="T138" s="2" t="s">
        <v>20</v>
      </c>
    </row>
    <row r="139" spans="1:20" ht="12.75">
      <c r="A139">
        <v>21</v>
      </c>
      <c r="B139" s="1" t="s">
        <v>79</v>
      </c>
      <c r="C139" s="2">
        <v>27</v>
      </c>
      <c r="D139" s="3">
        <v>0.5</v>
      </c>
      <c r="E139" s="32">
        <f t="shared" si="7"/>
        <v>1.1044776119402986</v>
      </c>
      <c r="F139" s="2">
        <v>3</v>
      </c>
      <c r="G139" s="28">
        <f>G86</f>
        <v>4</v>
      </c>
      <c r="H139" s="28">
        <f>H85</f>
        <v>74</v>
      </c>
      <c r="I139" s="28">
        <f>I85</f>
        <v>134</v>
      </c>
      <c r="J139" s="41">
        <f>J85</f>
        <v>0.5522388059701493</v>
      </c>
      <c r="K139" s="15">
        <f t="shared" si="8"/>
        <v>81</v>
      </c>
      <c r="L139" s="42">
        <f>L85</f>
        <v>0.9135802469135802</v>
      </c>
      <c r="M139" s="6">
        <v>13</v>
      </c>
      <c r="N139" s="2">
        <v>9</v>
      </c>
      <c r="O139" s="13">
        <f t="shared" si="9"/>
        <v>22</v>
      </c>
      <c r="P139" s="40">
        <v>12</v>
      </c>
      <c r="Q139" s="28" t="s">
        <v>99</v>
      </c>
      <c r="S139" t="s">
        <v>20</v>
      </c>
      <c r="T139" s="2" t="s">
        <v>20</v>
      </c>
    </row>
    <row r="140" spans="1:20" ht="12.75">
      <c r="A140">
        <v>22</v>
      </c>
      <c r="B140" s="1" t="s">
        <v>82</v>
      </c>
      <c r="C140" s="2">
        <v>27</v>
      </c>
      <c r="D140" s="3">
        <v>0.5</v>
      </c>
      <c r="E140" s="32">
        <f t="shared" si="7"/>
        <v>1.0728476821192052</v>
      </c>
      <c r="F140" s="2">
        <v>5</v>
      </c>
      <c r="G140" s="28">
        <f>G90</f>
        <v>6</v>
      </c>
      <c r="H140" s="28">
        <f>H89</f>
        <v>81</v>
      </c>
      <c r="I140" s="28">
        <f>I89</f>
        <v>151</v>
      </c>
      <c r="J140" s="41">
        <f>J89</f>
        <v>0.5364238410596026</v>
      </c>
      <c r="K140" s="15">
        <f t="shared" si="8"/>
        <v>81</v>
      </c>
      <c r="L140" s="39">
        <f>L89</f>
        <v>1</v>
      </c>
      <c r="M140" s="6">
        <v>2.5</v>
      </c>
      <c r="N140" s="2">
        <v>2</v>
      </c>
      <c r="O140" s="24">
        <f t="shared" si="9"/>
        <v>4.5</v>
      </c>
      <c r="P140" s="40">
        <v>1</v>
      </c>
      <c r="Q140" s="28" t="s">
        <v>99</v>
      </c>
      <c r="S140" t="s">
        <v>20</v>
      </c>
      <c r="T140" s="2" t="s">
        <v>20</v>
      </c>
    </row>
    <row r="141" spans="1:20" ht="12.75">
      <c r="A141">
        <v>23</v>
      </c>
      <c r="B141" s="1" t="s">
        <v>100</v>
      </c>
      <c r="C141" s="2">
        <v>20</v>
      </c>
      <c r="D141" s="3">
        <v>0.35</v>
      </c>
      <c r="E141" s="32">
        <f t="shared" si="7"/>
        <v>1.1334120425029517</v>
      </c>
      <c r="F141" s="2">
        <v>2</v>
      </c>
      <c r="G141" s="28">
        <f>G94</f>
        <v>2</v>
      </c>
      <c r="H141" s="28">
        <f>H93</f>
        <v>48</v>
      </c>
      <c r="I141" s="28">
        <f>I93</f>
        <v>121</v>
      </c>
      <c r="J141" s="41">
        <f>J93</f>
        <v>0.39669421487603307</v>
      </c>
      <c r="K141" s="15">
        <f t="shared" si="8"/>
        <v>60</v>
      </c>
      <c r="L141" s="33">
        <f>L93</f>
        <v>0.8</v>
      </c>
      <c r="M141" s="6">
        <v>19</v>
      </c>
      <c r="N141" s="13">
        <v>16.5</v>
      </c>
      <c r="O141" s="13">
        <f t="shared" si="9"/>
        <v>35.5</v>
      </c>
      <c r="P141" s="40">
        <v>19</v>
      </c>
      <c r="Q141" s="28" t="s">
        <v>98</v>
      </c>
      <c r="S141" t="s">
        <v>20</v>
      </c>
      <c r="T141" s="2" t="s">
        <v>20</v>
      </c>
    </row>
    <row r="142" spans="1:20" ht="12.75">
      <c r="A142">
        <v>24</v>
      </c>
      <c r="B142" s="1" t="s">
        <v>101</v>
      </c>
      <c r="C142" s="2">
        <v>17</v>
      </c>
      <c r="D142" s="3">
        <v>0.3</v>
      </c>
      <c r="E142" s="32">
        <f t="shared" si="7"/>
        <v>0.5701754385964912</v>
      </c>
      <c r="F142" s="2">
        <v>24</v>
      </c>
      <c r="G142" s="28">
        <f>G98</f>
        <v>0</v>
      </c>
      <c r="H142" s="28">
        <f>H97</f>
        <v>26</v>
      </c>
      <c r="I142" s="28">
        <f>I97</f>
        <v>152</v>
      </c>
      <c r="J142" s="41">
        <f>J97</f>
        <v>0.17105263157894737</v>
      </c>
      <c r="K142" s="15">
        <f t="shared" si="8"/>
        <v>51</v>
      </c>
      <c r="L142" s="33">
        <f>L97</f>
        <v>0.5098039215686274</v>
      </c>
      <c r="M142" s="6">
        <v>24</v>
      </c>
      <c r="N142" s="40">
        <v>22.5</v>
      </c>
      <c r="O142" s="13">
        <f t="shared" si="9"/>
        <v>46.5</v>
      </c>
      <c r="P142" s="40">
        <v>24</v>
      </c>
      <c r="Q142" s="40">
        <v>15</v>
      </c>
      <c r="S142" t="s">
        <v>20</v>
      </c>
      <c r="T142" s="2" t="s">
        <v>20</v>
      </c>
    </row>
    <row r="143" spans="2:4" ht="12.75">
      <c r="B143" s="1" t="s">
        <v>20</v>
      </c>
      <c r="C143" s="2" t="s">
        <v>20</v>
      </c>
      <c r="D143" s="3" t="s">
        <v>20</v>
      </c>
    </row>
    <row r="146" ht="12.75">
      <c r="B146" s="1" t="s">
        <v>102</v>
      </c>
    </row>
    <row r="147" ht="12.75">
      <c r="B147" s="1" t="s">
        <v>125</v>
      </c>
    </row>
    <row r="148" spans="2:13" ht="12.75">
      <c r="B148" s="1" t="s">
        <v>103</v>
      </c>
      <c r="M148" s="6" t="s">
        <v>20</v>
      </c>
    </row>
    <row r="149" ht="12.75">
      <c r="B149" s="1" t="s">
        <v>20</v>
      </c>
    </row>
    <row r="150" spans="2:19" ht="12.75">
      <c r="B150" s="1" t="s">
        <v>104</v>
      </c>
      <c r="C150" s="2" t="s">
        <v>1</v>
      </c>
      <c r="D150" t="s">
        <v>105</v>
      </c>
      <c r="E150" s="43" t="s">
        <v>106</v>
      </c>
      <c r="F150" s="40" t="s">
        <v>52</v>
      </c>
      <c r="G150" s="43" t="s">
        <v>107</v>
      </c>
      <c r="H150" s="43" t="s">
        <v>91</v>
      </c>
      <c r="I150" s="43" t="s">
        <v>6</v>
      </c>
      <c r="J150" s="44" t="s">
        <v>108</v>
      </c>
      <c r="K150" s="45" t="s">
        <v>109</v>
      </c>
      <c r="L150" s="46" t="s">
        <v>9</v>
      </c>
      <c r="M150" s="36" t="s">
        <v>55</v>
      </c>
      <c r="N150" s="2" t="s">
        <v>110</v>
      </c>
      <c r="O150" t="s">
        <v>111</v>
      </c>
      <c r="P150" s="2" t="s">
        <v>112</v>
      </c>
      <c r="Q150" s="2" t="s">
        <v>20</v>
      </c>
      <c r="R150" t="s">
        <v>113</v>
      </c>
      <c r="S150" s="2"/>
    </row>
    <row r="151" spans="1:19" ht="12.75">
      <c r="A151">
        <v>1</v>
      </c>
      <c r="B151" s="1" t="s">
        <v>82</v>
      </c>
      <c r="C151" s="28">
        <v>30</v>
      </c>
      <c r="D151" s="3">
        <v>0.5</v>
      </c>
      <c r="E151" s="32">
        <f aca="true" t="shared" si="10" ref="E151:E162">J151/D151</f>
        <v>1.0728476821192052</v>
      </c>
      <c r="F151" s="2">
        <v>3</v>
      </c>
      <c r="G151" s="28">
        <f>G90</f>
        <v>6</v>
      </c>
      <c r="H151" s="28">
        <f>H100</f>
        <v>0</v>
      </c>
      <c r="I151" s="28">
        <f>I100</f>
        <v>0</v>
      </c>
      <c r="J151" s="41">
        <f>J89</f>
        <v>0.5364238410596026</v>
      </c>
      <c r="K151" s="15">
        <f aca="true" t="shared" si="11" ref="K151:K162">C151*3</f>
        <v>90</v>
      </c>
      <c r="L151" s="39">
        <f>L89</f>
        <v>1</v>
      </c>
      <c r="M151" s="6">
        <v>2.5</v>
      </c>
      <c r="N151" s="2">
        <v>2</v>
      </c>
      <c r="O151" s="13">
        <f aca="true" t="shared" si="12" ref="O151:O162">M151+N151</f>
        <v>4.5</v>
      </c>
      <c r="P151" s="40">
        <v>1</v>
      </c>
      <c r="Q151" s="28" t="s">
        <v>20</v>
      </c>
      <c r="R151" s="28" t="s">
        <v>99</v>
      </c>
      <c r="S151" s="2">
        <v>1</v>
      </c>
    </row>
    <row r="152" spans="1:19" ht="12.75">
      <c r="A152">
        <v>2</v>
      </c>
      <c r="B152" s="19" t="s">
        <v>30</v>
      </c>
      <c r="C152" s="13">
        <v>22</v>
      </c>
      <c r="D152" s="11">
        <v>0.4</v>
      </c>
      <c r="E152" s="32">
        <f t="shared" si="10"/>
        <v>0.9649122807017543</v>
      </c>
      <c r="F152" s="13">
        <v>7</v>
      </c>
      <c r="G152" s="24">
        <f>G14</f>
        <v>6</v>
      </c>
      <c r="H152" s="24">
        <f>H43</f>
        <v>16</v>
      </c>
      <c r="I152" s="24">
        <f>I43</f>
        <v>57</v>
      </c>
      <c r="J152" s="26">
        <f>J13</f>
        <v>0.38596491228070173</v>
      </c>
      <c r="K152" s="15">
        <f t="shared" si="11"/>
        <v>66</v>
      </c>
      <c r="L152" s="39">
        <f>L13</f>
        <v>1</v>
      </c>
      <c r="M152" s="38">
        <v>2.5</v>
      </c>
      <c r="N152" s="13">
        <v>2</v>
      </c>
      <c r="O152" s="13">
        <f t="shared" si="12"/>
        <v>4.5</v>
      </c>
      <c r="P152" s="2">
        <v>2</v>
      </c>
      <c r="Q152" s="2" t="s">
        <v>20</v>
      </c>
      <c r="R152" s="2">
        <v>22</v>
      </c>
      <c r="S152" s="2">
        <v>2</v>
      </c>
    </row>
    <row r="153" spans="1:19" ht="12.75">
      <c r="A153">
        <v>3</v>
      </c>
      <c r="B153" s="1" t="s">
        <v>97</v>
      </c>
      <c r="C153" s="2">
        <v>25</v>
      </c>
      <c r="D153" s="3">
        <v>0.45</v>
      </c>
      <c r="E153" s="32">
        <f t="shared" si="10"/>
        <v>0.9157509157509157</v>
      </c>
      <c r="F153" s="2" t="s">
        <v>114</v>
      </c>
      <c r="G153" s="28">
        <f>G30</f>
        <v>6</v>
      </c>
      <c r="H153" s="28">
        <f>H56</f>
        <v>51</v>
      </c>
      <c r="I153" s="28">
        <f>I56</f>
        <v>111</v>
      </c>
      <c r="J153" s="41">
        <f>J29</f>
        <v>0.41208791208791207</v>
      </c>
      <c r="K153" s="15">
        <f t="shared" si="11"/>
        <v>75</v>
      </c>
      <c r="L153" s="42">
        <f>L29</f>
        <v>1</v>
      </c>
      <c r="M153" s="6">
        <v>2.5</v>
      </c>
      <c r="N153" s="2">
        <v>2</v>
      </c>
      <c r="O153" s="13">
        <f t="shared" si="12"/>
        <v>4.5</v>
      </c>
      <c r="P153" s="40">
        <v>3</v>
      </c>
      <c r="Q153" s="2" t="s">
        <v>20</v>
      </c>
      <c r="R153" s="2">
        <v>25</v>
      </c>
      <c r="S153" s="2">
        <v>3</v>
      </c>
    </row>
    <row r="154" spans="1:19" ht="12.75">
      <c r="A154">
        <v>4</v>
      </c>
      <c r="B154" s="1" t="s">
        <v>48</v>
      </c>
      <c r="C154" s="2">
        <v>25</v>
      </c>
      <c r="D154" s="3">
        <v>0.45</v>
      </c>
      <c r="E154" s="32">
        <f t="shared" si="10"/>
        <v>0.9861932938856015</v>
      </c>
      <c r="F154" s="2">
        <v>6</v>
      </c>
      <c r="G154" s="28">
        <f>G42</f>
        <v>5</v>
      </c>
      <c r="H154" s="28">
        <f>H66</f>
        <v>0</v>
      </c>
      <c r="I154" s="28">
        <f>I66</f>
        <v>0</v>
      </c>
      <c r="J154" s="41">
        <f>J41</f>
        <v>0.4437869822485207</v>
      </c>
      <c r="K154" s="15">
        <f t="shared" si="11"/>
        <v>75</v>
      </c>
      <c r="L154" s="42">
        <f>L41</f>
        <v>1</v>
      </c>
      <c r="M154" s="6">
        <v>2.5</v>
      </c>
      <c r="N154" s="2">
        <v>4</v>
      </c>
      <c r="O154" s="13">
        <f t="shared" si="12"/>
        <v>6.5</v>
      </c>
      <c r="P154" s="40">
        <v>4</v>
      </c>
      <c r="Q154" s="2" t="s">
        <v>20</v>
      </c>
      <c r="R154" s="2">
        <v>25</v>
      </c>
      <c r="S154" s="2">
        <v>1</v>
      </c>
    </row>
    <row r="155" spans="1:19" ht="12.75">
      <c r="A155">
        <v>5</v>
      </c>
      <c r="B155" s="1" t="s">
        <v>74</v>
      </c>
      <c r="C155" s="2">
        <v>25</v>
      </c>
      <c r="D155" s="3">
        <v>0.45</v>
      </c>
      <c r="E155" s="32">
        <f t="shared" si="10"/>
        <v>0.9431524547803617</v>
      </c>
      <c r="F155" s="2">
        <v>11</v>
      </c>
      <c r="G155" s="28">
        <f>G74</f>
        <v>4</v>
      </c>
      <c r="H155" s="28">
        <f>H92</f>
        <v>35</v>
      </c>
      <c r="I155" s="28">
        <f>I92</f>
        <v>82</v>
      </c>
      <c r="J155" s="41">
        <f>J73</f>
        <v>0.42441860465116277</v>
      </c>
      <c r="K155" s="15">
        <f t="shared" si="11"/>
        <v>75</v>
      </c>
      <c r="L155" s="42">
        <f>L73</f>
        <v>0.9733333333333334</v>
      </c>
      <c r="M155" s="6">
        <v>5</v>
      </c>
      <c r="N155" s="2">
        <v>9</v>
      </c>
      <c r="O155" s="13">
        <f t="shared" si="12"/>
        <v>14</v>
      </c>
      <c r="P155" s="40">
        <v>5</v>
      </c>
      <c r="Q155" s="2" t="s">
        <v>20</v>
      </c>
      <c r="R155" s="2">
        <v>25</v>
      </c>
      <c r="S155" s="2">
        <v>2</v>
      </c>
    </row>
    <row r="156" spans="1:19" ht="12.75">
      <c r="A156">
        <v>6</v>
      </c>
      <c r="B156" s="1" t="s">
        <v>60</v>
      </c>
      <c r="C156" s="28">
        <v>32</v>
      </c>
      <c r="D156" s="3">
        <v>0.55</v>
      </c>
      <c r="E156" s="32">
        <f t="shared" si="10"/>
        <v>1.0271546635182998</v>
      </c>
      <c r="F156" s="2">
        <v>4</v>
      </c>
      <c r="G156" s="28">
        <f>G54</f>
        <v>4</v>
      </c>
      <c r="H156" s="28">
        <f>H78</f>
        <v>0</v>
      </c>
      <c r="I156" s="28">
        <f>I78</f>
        <v>0</v>
      </c>
      <c r="J156" s="41">
        <f>J53</f>
        <v>0.564935064935065</v>
      </c>
      <c r="K156" s="15">
        <f t="shared" si="11"/>
        <v>96</v>
      </c>
      <c r="L156" s="42">
        <f>L53</f>
        <v>0.9666666666666667</v>
      </c>
      <c r="M156" s="6">
        <v>6.5</v>
      </c>
      <c r="N156" s="2">
        <v>9</v>
      </c>
      <c r="O156" s="13">
        <f t="shared" si="12"/>
        <v>15.5</v>
      </c>
      <c r="P156" s="40">
        <v>6</v>
      </c>
      <c r="Q156" s="28" t="s">
        <v>20</v>
      </c>
      <c r="R156" s="28" t="s">
        <v>95</v>
      </c>
      <c r="S156" s="2">
        <v>3</v>
      </c>
    </row>
    <row r="157" spans="1:19" ht="12.75">
      <c r="A157">
        <v>7</v>
      </c>
      <c r="B157" s="1" t="s">
        <v>65</v>
      </c>
      <c r="C157" s="2">
        <v>27</v>
      </c>
      <c r="D157" s="3">
        <v>0.5</v>
      </c>
      <c r="E157" s="32">
        <f t="shared" si="10"/>
        <v>0.9512195121951219</v>
      </c>
      <c r="F157" s="2">
        <v>8</v>
      </c>
      <c r="G157" s="28">
        <f>G58</f>
        <v>4</v>
      </c>
      <c r="H157" s="28">
        <f>H82</f>
        <v>0</v>
      </c>
      <c r="I157" s="28">
        <f>I82</f>
        <v>0</v>
      </c>
      <c r="J157" s="41">
        <f>J57</f>
        <v>0.47560975609756095</v>
      </c>
      <c r="K157" s="15">
        <f t="shared" si="11"/>
        <v>81</v>
      </c>
      <c r="L157" s="42">
        <f>L57</f>
        <v>0.9629629629629629</v>
      </c>
      <c r="M157" s="6">
        <v>8</v>
      </c>
      <c r="N157" s="2">
        <v>9</v>
      </c>
      <c r="O157" s="13">
        <f t="shared" si="12"/>
        <v>17</v>
      </c>
      <c r="P157" s="40">
        <v>7</v>
      </c>
      <c r="Q157" s="2" t="s">
        <v>20</v>
      </c>
      <c r="R157" s="2">
        <v>27</v>
      </c>
      <c r="S157" s="2">
        <v>1</v>
      </c>
    </row>
    <row r="158" spans="1:19" ht="12.75">
      <c r="A158">
        <v>8</v>
      </c>
      <c r="B158" s="19" t="s">
        <v>39</v>
      </c>
      <c r="C158" s="13">
        <v>25</v>
      </c>
      <c r="D158" s="11">
        <v>0.45</v>
      </c>
      <c r="E158" s="32">
        <f t="shared" si="10"/>
        <v>0.9302325581395349</v>
      </c>
      <c r="F158" s="13">
        <v>12</v>
      </c>
      <c r="G158" s="24">
        <f>G26</f>
        <v>4</v>
      </c>
      <c r="H158" s="24">
        <f>H58</f>
        <v>0</v>
      </c>
      <c r="I158" s="24">
        <f>I58</f>
        <v>0</v>
      </c>
      <c r="J158" s="26">
        <f>J25</f>
        <v>0.4186046511627907</v>
      </c>
      <c r="K158" s="15">
        <f t="shared" si="11"/>
        <v>75</v>
      </c>
      <c r="L158" s="39">
        <f>L25</f>
        <v>0.96</v>
      </c>
      <c r="M158" s="38">
        <v>9</v>
      </c>
      <c r="N158" s="13">
        <v>9</v>
      </c>
      <c r="O158" s="13">
        <f t="shared" si="12"/>
        <v>18</v>
      </c>
      <c r="P158" s="40">
        <v>8</v>
      </c>
      <c r="Q158" s="2" t="s">
        <v>20</v>
      </c>
      <c r="R158" s="2">
        <v>25</v>
      </c>
      <c r="S158" s="2">
        <v>2</v>
      </c>
    </row>
    <row r="159" spans="1:19" ht="12.75">
      <c r="A159">
        <v>9</v>
      </c>
      <c r="B159" s="1" t="s">
        <v>76</v>
      </c>
      <c r="C159" s="28">
        <v>22</v>
      </c>
      <c r="D159" s="3">
        <v>0.35</v>
      </c>
      <c r="E159" s="32">
        <f t="shared" si="10"/>
        <v>1.138861138861139</v>
      </c>
      <c r="F159" s="2">
        <v>1</v>
      </c>
      <c r="G159" s="28">
        <f>G78</f>
        <v>4</v>
      </c>
      <c r="H159" s="28">
        <f>H99</f>
        <v>0</v>
      </c>
      <c r="I159" s="28">
        <f>I99</f>
        <v>0</v>
      </c>
      <c r="J159" s="41">
        <f>J77</f>
        <v>0.3986013986013986</v>
      </c>
      <c r="K159" s="15">
        <f t="shared" si="11"/>
        <v>66</v>
      </c>
      <c r="L159" s="42">
        <f>L77</f>
        <v>0.95</v>
      </c>
      <c r="M159" s="6">
        <v>10.5</v>
      </c>
      <c r="N159" s="2">
        <v>9</v>
      </c>
      <c r="O159" s="13">
        <f t="shared" si="12"/>
        <v>19.5</v>
      </c>
      <c r="P159" s="40">
        <v>9</v>
      </c>
      <c r="Q159" s="28" t="s">
        <v>20</v>
      </c>
      <c r="R159" s="28" t="s">
        <v>98</v>
      </c>
      <c r="S159" s="2">
        <v>3</v>
      </c>
    </row>
    <row r="160" spans="1:19" ht="12.75">
      <c r="A160">
        <v>10</v>
      </c>
      <c r="B160" s="1" t="s">
        <v>67</v>
      </c>
      <c r="C160" s="28">
        <v>22</v>
      </c>
      <c r="D160" s="3">
        <v>0.35</v>
      </c>
      <c r="E160" s="32">
        <f t="shared" si="10"/>
        <v>1.0115350488021295</v>
      </c>
      <c r="F160" s="2">
        <v>5</v>
      </c>
      <c r="G160" s="28">
        <f>G62</f>
        <v>4</v>
      </c>
      <c r="H160" s="28">
        <f>H88</f>
        <v>54</v>
      </c>
      <c r="I160" s="28">
        <f>I88</f>
        <v>98</v>
      </c>
      <c r="J160" s="41">
        <f>J61</f>
        <v>0.35403726708074534</v>
      </c>
      <c r="K160" s="15">
        <f t="shared" si="11"/>
        <v>66</v>
      </c>
      <c r="L160" s="42">
        <f>L61</f>
        <v>0.95</v>
      </c>
      <c r="M160" s="6">
        <v>10.5</v>
      </c>
      <c r="N160" s="2">
        <v>9</v>
      </c>
      <c r="O160" s="13">
        <f t="shared" si="12"/>
        <v>19.5</v>
      </c>
      <c r="P160" s="40">
        <v>10</v>
      </c>
      <c r="Q160" s="28" t="s">
        <v>20</v>
      </c>
      <c r="R160" s="28" t="s">
        <v>98</v>
      </c>
      <c r="S160" s="2">
        <v>1</v>
      </c>
    </row>
    <row r="161" spans="1:19" ht="12.75">
      <c r="A161">
        <v>11</v>
      </c>
      <c r="B161" s="1" t="s">
        <v>57</v>
      </c>
      <c r="C161" s="2">
        <v>20</v>
      </c>
      <c r="D161" s="3">
        <v>0.35</v>
      </c>
      <c r="E161" s="32">
        <f t="shared" si="10"/>
        <v>0.9467455621301777</v>
      </c>
      <c r="F161" s="2">
        <v>10</v>
      </c>
      <c r="G161" s="28">
        <f>G46</f>
        <v>4</v>
      </c>
      <c r="H161" s="28">
        <f>H76</f>
        <v>40</v>
      </c>
      <c r="I161" s="28">
        <f>I76</f>
        <v>96</v>
      </c>
      <c r="J161" s="41">
        <f>J45</f>
        <v>0.33136094674556216</v>
      </c>
      <c r="K161" s="15">
        <f t="shared" si="11"/>
        <v>60</v>
      </c>
      <c r="L161" s="42">
        <f>L45</f>
        <v>0.9333333333333333</v>
      </c>
      <c r="M161" s="6">
        <v>12</v>
      </c>
      <c r="N161" s="2">
        <v>9</v>
      </c>
      <c r="O161" s="13">
        <f t="shared" si="12"/>
        <v>21</v>
      </c>
      <c r="P161" s="40">
        <v>11</v>
      </c>
      <c r="Q161" s="2" t="s">
        <v>20</v>
      </c>
      <c r="R161" s="2">
        <v>20</v>
      </c>
      <c r="S161" s="2">
        <v>2</v>
      </c>
    </row>
    <row r="162" spans="1:19" ht="12.75">
      <c r="A162">
        <v>12</v>
      </c>
      <c r="B162" s="1" t="s">
        <v>79</v>
      </c>
      <c r="C162" s="28">
        <v>30</v>
      </c>
      <c r="D162" s="3">
        <v>0.5</v>
      </c>
      <c r="E162" s="32">
        <f t="shared" si="10"/>
        <v>1.1044776119402986</v>
      </c>
      <c r="F162" s="2">
        <v>2</v>
      </c>
      <c r="G162" s="28">
        <f>G86</f>
        <v>4</v>
      </c>
      <c r="H162" s="28">
        <f>H108</f>
        <v>0</v>
      </c>
      <c r="I162" s="28">
        <f>I108</f>
        <v>0</v>
      </c>
      <c r="J162" s="41">
        <f>J85</f>
        <v>0.5522388059701493</v>
      </c>
      <c r="K162" s="15">
        <f t="shared" si="11"/>
        <v>90</v>
      </c>
      <c r="L162" s="42">
        <f>L85</f>
        <v>0.9135802469135802</v>
      </c>
      <c r="M162" s="6">
        <v>13</v>
      </c>
      <c r="N162" s="2">
        <v>9</v>
      </c>
      <c r="O162" s="13">
        <f t="shared" si="12"/>
        <v>22</v>
      </c>
      <c r="P162" s="40">
        <v>12</v>
      </c>
      <c r="Q162" s="28" t="s">
        <v>20</v>
      </c>
      <c r="R162" s="28" t="s">
        <v>99</v>
      </c>
      <c r="S162" s="2">
        <v>3</v>
      </c>
    </row>
    <row r="163" spans="2:19" ht="12.75">
      <c r="B163" s="19" t="s">
        <v>115</v>
      </c>
      <c r="C163" s="10" t="s">
        <v>20</v>
      </c>
      <c r="D163" s="11" t="s">
        <v>20</v>
      </c>
      <c r="E163" s="7" t="s">
        <v>20</v>
      </c>
      <c r="F163" s="8" t="s">
        <v>20</v>
      </c>
      <c r="G163" s="29" t="s">
        <v>20</v>
      </c>
      <c r="H163" s="29" t="s">
        <v>20</v>
      </c>
      <c r="I163" s="29" t="s">
        <v>20</v>
      </c>
      <c r="J163" s="7" t="s">
        <v>20</v>
      </c>
      <c r="K163" s="47" t="s">
        <v>20</v>
      </c>
      <c r="L163" s="12" t="s">
        <v>20</v>
      </c>
      <c r="M163" s="34" t="s">
        <v>20</v>
      </c>
      <c r="N163" s="35" t="s">
        <v>20</v>
      </c>
      <c r="O163" s="15" t="s">
        <v>20</v>
      </c>
      <c r="P163" s="2" t="s">
        <v>20</v>
      </c>
      <c r="Q163" s="2" t="s">
        <v>20</v>
      </c>
      <c r="R163"/>
      <c r="S163" s="2" t="s">
        <v>20</v>
      </c>
    </row>
    <row r="164" spans="1:19" ht="12.75">
      <c r="A164">
        <v>13</v>
      </c>
      <c r="B164" s="19" t="s">
        <v>34</v>
      </c>
      <c r="C164" s="24">
        <v>30</v>
      </c>
      <c r="D164" s="11">
        <v>0.55</v>
      </c>
      <c r="E164" s="32">
        <f aca="true" t="shared" si="13" ref="E164:E175">J164/D164</f>
        <v>1.0984848484848484</v>
      </c>
      <c r="F164" s="13" t="s">
        <v>114</v>
      </c>
      <c r="G164" s="24">
        <f>G22</f>
        <v>2</v>
      </c>
      <c r="H164" s="24">
        <f>H61</f>
        <v>57</v>
      </c>
      <c r="I164" s="24">
        <f>I61</f>
        <v>161</v>
      </c>
      <c r="J164" s="26">
        <f>J21</f>
        <v>0.6041666666666666</v>
      </c>
      <c r="K164" s="15">
        <f aca="true" t="shared" si="14" ref="K164:K175">C164*3</f>
        <v>90</v>
      </c>
      <c r="L164" s="39">
        <f>L21</f>
        <v>0.9666666666666667</v>
      </c>
      <c r="M164" s="38">
        <v>6.5</v>
      </c>
      <c r="N164" s="13">
        <v>16.5</v>
      </c>
      <c r="O164" s="13">
        <f aca="true" t="shared" si="15" ref="O164:O175">M164+N164</f>
        <v>23</v>
      </c>
      <c r="P164" s="40">
        <v>13</v>
      </c>
      <c r="Q164" s="28" t="s">
        <v>20</v>
      </c>
      <c r="R164" s="28" t="s">
        <v>95</v>
      </c>
      <c r="S164" s="2" t="s">
        <v>20</v>
      </c>
    </row>
    <row r="165" spans="1:19" ht="12.75">
      <c r="A165">
        <v>14</v>
      </c>
      <c r="B165" s="1" t="s">
        <v>77</v>
      </c>
      <c r="C165" s="2">
        <v>17</v>
      </c>
      <c r="D165" s="3">
        <v>0.3</v>
      </c>
      <c r="E165" s="32">
        <f t="shared" si="13"/>
        <v>0.8678500986193294</v>
      </c>
      <c r="F165" s="2" t="s">
        <v>114</v>
      </c>
      <c r="G165" s="28">
        <f>G82</f>
        <v>4</v>
      </c>
      <c r="H165" s="28">
        <f>H108</f>
        <v>0</v>
      </c>
      <c r="I165" s="28">
        <f>I108</f>
        <v>0</v>
      </c>
      <c r="J165" s="41">
        <f>J81</f>
        <v>0.2603550295857988</v>
      </c>
      <c r="K165" s="15">
        <f t="shared" si="14"/>
        <v>51</v>
      </c>
      <c r="L165" s="5">
        <f>L81</f>
        <v>0.8627450980392157</v>
      </c>
      <c r="M165" s="6">
        <v>16</v>
      </c>
      <c r="N165" s="2">
        <v>9</v>
      </c>
      <c r="O165" s="13">
        <f t="shared" si="15"/>
        <v>25</v>
      </c>
      <c r="P165" s="40">
        <v>14</v>
      </c>
      <c r="Q165" s="2" t="s">
        <v>20</v>
      </c>
      <c r="R165" s="2">
        <v>17</v>
      </c>
      <c r="S165" s="2" t="s">
        <v>20</v>
      </c>
    </row>
    <row r="166" spans="1:20" ht="12.75">
      <c r="A166">
        <v>15</v>
      </c>
      <c r="B166" s="19" t="s">
        <v>44</v>
      </c>
      <c r="C166" s="13">
        <v>30</v>
      </c>
      <c r="D166" s="11">
        <v>0.55</v>
      </c>
      <c r="E166" s="32">
        <f t="shared" si="13"/>
        <v>1.008717310087173</v>
      </c>
      <c r="F166" s="2">
        <v>9</v>
      </c>
      <c r="G166" s="28">
        <f>G38</f>
        <v>2</v>
      </c>
      <c r="H166" s="28">
        <f>H75</f>
        <v>20</v>
      </c>
      <c r="I166" s="28">
        <f>I75</f>
        <v>58</v>
      </c>
      <c r="J166" s="41">
        <f>J37</f>
        <v>0.5547945205479452</v>
      </c>
      <c r="K166" s="15">
        <f t="shared" si="14"/>
        <v>90</v>
      </c>
      <c r="L166" s="42">
        <f>L37</f>
        <v>0.9</v>
      </c>
      <c r="M166" s="6">
        <v>14</v>
      </c>
      <c r="N166" s="13">
        <v>16.5</v>
      </c>
      <c r="O166" s="13">
        <f t="shared" si="15"/>
        <v>30.5</v>
      </c>
      <c r="P166" s="40">
        <v>15</v>
      </c>
      <c r="Q166" s="2" t="s">
        <v>20</v>
      </c>
      <c r="R166" s="2">
        <v>30</v>
      </c>
      <c r="S166" s="2"/>
      <c r="T166" s="2" t="s">
        <v>20</v>
      </c>
    </row>
    <row r="167" spans="1:20" ht="12.75">
      <c r="A167">
        <v>16</v>
      </c>
      <c r="B167" s="19" t="s">
        <v>22</v>
      </c>
      <c r="C167" s="24">
        <v>32</v>
      </c>
      <c r="D167" s="11">
        <v>0.55</v>
      </c>
      <c r="E167" s="32">
        <f t="shared" si="13"/>
        <v>0.47000618429189855</v>
      </c>
      <c r="F167" s="13">
        <v>10</v>
      </c>
      <c r="G167" s="24">
        <f>G18</f>
        <v>2</v>
      </c>
      <c r="H167" s="24">
        <f>H52</f>
        <v>60</v>
      </c>
      <c r="I167" s="24">
        <f>I52</f>
        <v>97</v>
      </c>
      <c r="J167" s="26">
        <f>J17</f>
        <v>0.2585034013605442</v>
      </c>
      <c r="K167" s="15">
        <f t="shared" si="14"/>
        <v>96</v>
      </c>
      <c r="L167" s="33">
        <f>L17</f>
        <v>0.8444444444444444</v>
      </c>
      <c r="M167" s="38">
        <v>15</v>
      </c>
      <c r="N167" s="13">
        <v>16.5</v>
      </c>
      <c r="O167" s="13">
        <f t="shared" si="15"/>
        <v>31.5</v>
      </c>
      <c r="P167" s="2">
        <v>16</v>
      </c>
      <c r="Q167" s="28" t="s">
        <v>20</v>
      </c>
      <c r="R167" s="28" t="s">
        <v>95</v>
      </c>
      <c r="S167" s="2"/>
      <c r="T167" s="2" t="s">
        <v>20</v>
      </c>
    </row>
    <row r="168" spans="1:20" ht="12.75">
      <c r="A168">
        <v>17</v>
      </c>
      <c r="B168" s="19" t="s">
        <v>96</v>
      </c>
      <c r="C168" s="13">
        <v>15</v>
      </c>
      <c r="D168" s="11">
        <v>0.25</v>
      </c>
      <c r="E168" s="32">
        <f t="shared" si="13"/>
        <v>1.034013605442177</v>
      </c>
      <c r="F168" s="13">
        <v>6</v>
      </c>
      <c r="G168" s="24">
        <f>G18</f>
        <v>2</v>
      </c>
      <c r="H168" s="24">
        <f>H62</f>
        <v>0</v>
      </c>
      <c r="I168" s="24">
        <f>I62</f>
        <v>0</v>
      </c>
      <c r="J168" s="26">
        <f>J17</f>
        <v>0.2585034013605442</v>
      </c>
      <c r="K168" s="15">
        <f t="shared" si="14"/>
        <v>45</v>
      </c>
      <c r="L168" s="33">
        <f>L17</f>
        <v>0.8444444444444444</v>
      </c>
      <c r="M168" s="38">
        <v>17</v>
      </c>
      <c r="N168" s="13">
        <v>16.5</v>
      </c>
      <c r="O168" s="13">
        <f t="shared" si="15"/>
        <v>33.5</v>
      </c>
      <c r="P168" s="40">
        <v>17</v>
      </c>
      <c r="Q168" s="2" t="s">
        <v>20</v>
      </c>
      <c r="R168" s="2">
        <v>15</v>
      </c>
      <c r="S168" s="2"/>
      <c r="T168" s="2" t="s">
        <v>20</v>
      </c>
    </row>
    <row r="169" spans="1:20" ht="12.75">
      <c r="A169">
        <v>18</v>
      </c>
      <c r="B169" s="19" t="s">
        <v>28</v>
      </c>
      <c r="C169" s="13">
        <v>22</v>
      </c>
      <c r="D169" s="11">
        <v>0.4</v>
      </c>
      <c r="E169" s="32">
        <f t="shared" si="13"/>
        <v>0.7627118644067796</v>
      </c>
      <c r="F169" s="13">
        <v>20</v>
      </c>
      <c r="G169" s="24">
        <f>G10</f>
        <v>2</v>
      </c>
      <c r="H169" s="24">
        <f>H57</f>
        <v>78</v>
      </c>
      <c r="I169" s="24">
        <f>I58</f>
        <v>0</v>
      </c>
      <c r="J169" s="26">
        <f>J9</f>
        <v>0.3050847457627119</v>
      </c>
      <c r="K169" s="15">
        <f t="shared" si="14"/>
        <v>66</v>
      </c>
      <c r="L169" s="33">
        <f>L9</f>
        <v>0.8181818181818182</v>
      </c>
      <c r="M169" s="38">
        <v>18</v>
      </c>
      <c r="N169" s="13">
        <v>16.5</v>
      </c>
      <c r="O169" s="13">
        <f t="shared" si="15"/>
        <v>34.5</v>
      </c>
      <c r="P169" s="2">
        <v>18</v>
      </c>
      <c r="Q169" s="2" t="s">
        <v>20</v>
      </c>
      <c r="R169" s="2">
        <v>20</v>
      </c>
      <c r="S169" s="2"/>
      <c r="T169" s="2" t="s">
        <v>20</v>
      </c>
    </row>
    <row r="170" spans="1:20" ht="12.75">
      <c r="A170">
        <v>19</v>
      </c>
      <c r="B170" s="1" t="s">
        <v>100</v>
      </c>
      <c r="C170" s="28">
        <v>22</v>
      </c>
      <c r="D170" s="3">
        <v>0.35</v>
      </c>
      <c r="E170" s="32">
        <f t="shared" si="13"/>
        <v>1.1334120425029517</v>
      </c>
      <c r="F170" s="2">
        <v>2</v>
      </c>
      <c r="G170" s="28">
        <f>G94</f>
        <v>2</v>
      </c>
      <c r="H170" s="28">
        <f>H122</f>
        <v>27</v>
      </c>
      <c r="I170" s="28">
        <f>I122</f>
        <v>102</v>
      </c>
      <c r="J170" s="41">
        <f>J93</f>
        <v>0.39669421487603307</v>
      </c>
      <c r="K170" s="15">
        <f t="shared" si="14"/>
        <v>66</v>
      </c>
      <c r="L170" s="33">
        <f>L93</f>
        <v>0.8</v>
      </c>
      <c r="M170" s="6">
        <v>19</v>
      </c>
      <c r="N170" s="13">
        <v>16.5</v>
      </c>
      <c r="O170" s="13">
        <f t="shared" si="15"/>
        <v>35.5</v>
      </c>
      <c r="P170" s="40">
        <v>19</v>
      </c>
      <c r="Q170" s="28" t="s">
        <v>20</v>
      </c>
      <c r="R170" s="28" t="s">
        <v>98</v>
      </c>
      <c r="S170" s="2"/>
      <c r="T170" s="2" t="s">
        <v>20</v>
      </c>
    </row>
    <row r="171" spans="1:20" ht="12.75">
      <c r="A171">
        <v>20</v>
      </c>
      <c r="B171" s="1" t="s">
        <v>58</v>
      </c>
      <c r="C171" s="2">
        <v>15</v>
      </c>
      <c r="D171" s="3">
        <v>0.25</v>
      </c>
      <c r="E171" s="32">
        <f t="shared" si="13"/>
        <v>0.7727272727272727</v>
      </c>
      <c r="F171" s="2">
        <v>21</v>
      </c>
      <c r="G171" s="28">
        <f>G50</f>
        <v>1</v>
      </c>
      <c r="H171" s="28">
        <f>H89</f>
        <v>81</v>
      </c>
      <c r="I171" s="28">
        <f>I89</f>
        <v>151</v>
      </c>
      <c r="J171" s="41">
        <f>J49</f>
        <v>0.19318181818181818</v>
      </c>
      <c r="K171" s="15">
        <f t="shared" si="14"/>
        <v>45</v>
      </c>
      <c r="L171" s="5">
        <f>L49</f>
        <v>0.7555555555555555</v>
      </c>
      <c r="M171" s="6">
        <v>20</v>
      </c>
      <c r="N171" s="2">
        <v>20</v>
      </c>
      <c r="O171" s="13">
        <f t="shared" si="15"/>
        <v>40</v>
      </c>
      <c r="P171" s="40">
        <v>20</v>
      </c>
      <c r="Q171" s="2" t="s">
        <v>20</v>
      </c>
      <c r="R171" s="2">
        <v>15</v>
      </c>
      <c r="S171" s="2"/>
      <c r="T171" s="2" t="s">
        <v>20</v>
      </c>
    </row>
    <row r="172" spans="1:20" ht="12.75">
      <c r="A172">
        <v>21</v>
      </c>
      <c r="B172" s="1" t="s">
        <v>68</v>
      </c>
      <c r="C172" s="2">
        <v>17</v>
      </c>
      <c r="D172" s="3">
        <v>0.3</v>
      </c>
      <c r="E172" s="32">
        <f t="shared" si="13"/>
        <v>0.7956989247311829</v>
      </c>
      <c r="F172" s="2">
        <v>19</v>
      </c>
      <c r="G172" s="28">
        <f>G66</f>
        <v>0</v>
      </c>
      <c r="H172" s="28">
        <f>H103</f>
        <v>0</v>
      </c>
      <c r="I172" s="28">
        <f>I103</f>
        <v>0</v>
      </c>
      <c r="J172" s="41">
        <f>J65</f>
        <v>0.23870967741935484</v>
      </c>
      <c r="K172" s="15">
        <f t="shared" si="14"/>
        <v>51</v>
      </c>
      <c r="L172" s="5">
        <f>L65</f>
        <v>0.7254901960784313</v>
      </c>
      <c r="M172" s="6">
        <v>21</v>
      </c>
      <c r="N172" s="40">
        <v>22.5</v>
      </c>
      <c r="O172" s="13">
        <f t="shared" si="15"/>
        <v>43.5</v>
      </c>
      <c r="P172" s="40">
        <v>21</v>
      </c>
      <c r="Q172" s="2" t="s">
        <v>20</v>
      </c>
      <c r="R172" s="2">
        <v>15</v>
      </c>
      <c r="S172" s="2"/>
      <c r="T172" s="2" t="s">
        <v>20</v>
      </c>
    </row>
    <row r="173" spans="1:20" ht="12.75">
      <c r="A173">
        <v>22</v>
      </c>
      <c r="B173" s="1" t="s">
        <v>70</v>
      </c>
      <c r="C173" s="2">
        <v>27</v>
      </c>
      <c r="D173" s="3">
        <v>0.5</v>
      </c>
      <c r="E173" s="32">
        <f t="shared" si="13"/>
        <v>0.6823529411764706</v>
      </c>
      <c r="F173" s="2">
        <v>22</v>
      </c>
      <c r="G173" s="28">
        <f>G70</f>
        <v>0</v>
      </c>
      <c r="H173" s="28">
        <f>H107</f>
        <v>0</v>
      </c>
      <c r="I173" s="28">
        <f>I107</f>
        <v>0</v>
      </c>
      <c r="J173" s="41">
        <f>J69</f>
        <v>0.3411764705882353</v>
      </c>
      <c r="K173" s="15">
        <f t="shared" si="14"/>
        <v>81</v>
      </c>
      <c r="L173" s="5">
        <f>L69</f>
        <v>0.7160493827160493</v>
      </c>
      <c r="M173" s="6">
        <v>22</v>
      </c>
      <c r="N173" s="40">
        <v>22.5</v>
      </c>
      <c r="O173" s="13">
        <f t="shared" si="15"/>
        <v>44.5</v>
      </c>
      <c r="P173" s="40">
        <v>22</v>
      </c>
      <c r="Q173" s="2" t="s">
        <v>20</v>
      </c>
      <c r="R173" s="2">
        <v>22</v>
      </c>
      <c r="S173" s="2"/>
      <c r="T173" s="2" t="s">
        <v>20</v>
      </c>
    </row>
    <row r="174" spans="1:20" ht="12.75">
      <c r="A174">
        <v>23</v>
      </c>
      <c r="B174" s="19" t="s">
        <v>42</v>
      </c>
      <c r="C174" s="13">
        <v>15</v>
      </c>
      <c r="D174" s="11">
        <v>0.25</v>
      </c>
      <c r="E174" s="32">
        <f t="shared" si="13"/>
        <v>0.6493506493506493</v>
      </c>
      <c r="F174" s="2">
        <v>23</v>
      </c>
      <c r="G174" s="28">
        <f>G34</f>
        <v>0</v>
      </c>
      <c r="H174" s="28">
        <f>H80</f>
        <v>34</v>
      </c>
      <c r="I174" s="28">
        <f>I80</f>
        <v>135</v>
      </c>
      <c r="J174" s="41">
        <f>J33</f>
        <v>0.16233766233766234</v>
      </c>
      <c r="K174" s="15">
        <f t="shared" si="14"/>
        <v>45</v>
      </c>
      <c r="L174" s="5">
        <f>L33</f>
        <v>0.5555555555555556</v>
      </c>
      <c r="M174" s="6">
        <v>23</v>
      </c>
      <c r="N174" s="40">
        <v>22.5</v>
      </c>
      <c r="O174" s="13">
        <f t="shared" si="15"/>
        <v>45.5</v>
      </c>
      <c r="P174" s="40">
        <v>23</v>
      </c>
      <c r="Q174" s="2" t="s">
        <v>20</v>
      </c>
      <c r="R174" s="2">
        <v>15</v>
      </c>
      <c r="S174" s="2"/>
      <c r="T174" s="2" t="s">
        <v>20</v>
      </c>
    </row>
    <row r="175" spans="1:20" ht="12.75">
      <c r="A175">
        <v>24</v>
      </c>
      <c r="B175" s="1" t="s">
        <v>101</v>
      </c>
      <c r="C175" s="2">
        <v>15</v>
      </c>
      <c r="D175" s="3">
        <v>0.3</v>
      </c>
      <c r="E175" s="32">
        <f t="shared" si="13"/>
        <v>0.5701754385964912</v>
      </c>
      <c r="F175" s="2">
        <v>24</v>
      </c>
      <c r="G175" s="28">
        <f>G98</f>
        <v>0</v>
      </c>
      <c r="H175" s="28">
        <f>H130</f>
        <v>27</v>
      </c>
      <c r="I175" s="28">
        <f>I130</f>
        <v>127</v>
      </c>
      <c r="J175" s="41">
        <f>J97</f>
        <v>0.17105263157894737</v>
      </c>
      <c r="K175" s="15">
        <f t="shared" si="14"/>
        <v>45</v>
      </c>
      <c r="L175" s="33">
        <f>L97</f>
        <v>0.5098039215686274</v>
      </c>
      <c r="M175" s="6">
        <v>24</v>
      </c>
      <c r="N175" s="40">
        <v>22.5</v>
      </c>
      <c r="O175" s="13">
        <f t="shared" si="15"/>
        <v>46.5</v>
      </c>
      <c r="P175" s="40">
        <v>24</v>
      </c>
      <c r="Q175" s="40" t="s">
        <v>20</v>
      </c>
      <c r="R175" s="40">
        <v>15</v>
      </c>
      <c r="S175" s="2"/>
      <c r="T175" s="2" t="s">
        <v>20</v>
      </c>
    </row>
    <row r="176" spans="2:20" ht="12.75">
      <c r="B176" s="19" t="s">
        <v>20</v>
      </c>
      <c r="C176" s="10" t="s">
        <v>20</v>
      </c>
      <c r="D176" s="11" t="s">
        <v>20</v>
      </c>
      <c r="E176" s="7" t="s">
        <v>20</v>
      </c>
      <c r="F176" s="8" t="s">
        <v>20</v>
      </c>
      <c r="G176" s="8" t="s">
        <v>20</v>
      </c>
      <c r="H176" s="8">
        <v>1</v>
      </c>
      <c r="I176" s="8">
        <v>1</v>
      </c>
      <c r="J176" s="7" t="s">
        <v>20</v>
      </c>
      <c r="K176" s="47">
        <v>1</v>
      </c>
      <c r="L176" s="31" t="s">
        <v>20</v>
      </c>
      <c r="M176" s="16" t="s">
        <v>20</v>
      </c>
      <c r="N176" s="8" t="s">
        <v>20</v>
      </c>
      <c r="O176" s="27" t="s">
        <v>20</v>
      </c>
      <c r="T176" s="2" t="s">
        <v>20</v>
      </c>
    </row>
    <row r="177" spans="2:15" ht="12.75">
      <c r="B177" s="19" t="s">
        <v>20</v>
      </c>
      <c r="C177" s="10" t="s">
        <v>20</v>
      </c>
      <c r="D177" s="11" t="s">
        <v>20</v>
      </c>
      <c r="E177" s="7" t="s">
        <v>20</v>
      </c>
      <c r="F177" s="8" t="s">
        <v>20</v>
      </c>
      <c r="G177" s="8" t="s">
        <v>20</v>
      </c>
      <c r="H177" s="8">
        <v>1</v>
      </c>
      <c r="I177" s="8">
        <v>1</v>
      </c>
      <c r="J177" s="7" t="s">
        <v>20</v>
      </c>
      <c r="K177" s="47">
        <v>1</v>
      </c>
      <c r="L177" s="31" t="s">
        <v>20</v>
      </c>
      <c r="M177" s="16" t="s">
        <v>20</v>
      </c>
      <c r="N177" s="8" t="s">
        <v>20</v>
      </c>
      <c r="O177" s="27" t="s">
        <v>20</v>
      </c>
    </row>
    <row r="178" spans="2:15" ht="12.75">
      <c r="B178" s="19" t="s">
        <v>20</v>
      </c>
      <c r="C178" s="10" t="s">
        <v>20</v>
      </c>
      <c r="D178" s="11" t="s">
        <v>20</v>
      </c>
      <c r="E178" s="7" t="s">
        <v>20</v>
      </c>
      <c r="F178" s="8" t="s">
        <v>20</v>
      </c>
      <c r="G178" s="8" t="s">
        <v>20</v>
      </c>
      <c r="H178" s="8">
        <v>1</v>
      </c>
      <c r="I178" s="8">
        <v>1</v>
      </c>
      <c r="J178" s="7" t="s">
        <v>20</v>
      </c>
      <c r="K178" s="47">
        <v>1</v>
      </c>
      <c r="L178" s="31" t="s">
        <v>20</v>
      </c>
      <c r="M178" s="16" t="s">
        <v>20</v>
      </c>
      <c r="N178" s="8" t="s">
        <v>20</v>
      </c>
      <c r="O178" s="27" t="s">
        <v>20</v>
      </c>
    </row>
    <row r="180" spans="2:13" ht="12.75">
      <c r="B180" s="1" t="s">
        <v>0</v>
      </c>
      <c r="C180" s="10" t="s">
        <v>20</v>
      </c>
      <c r="D180" s="10" t="s">
        <v>20</v>
      </c>
      <c r="E180" s="10" t="s">
        <v>20</v>
      </c>
      <c r="F180" s="11" t="s">
        <v>20</v>
      </c>
      <c r="G180" s="10" t="s">
        <v>20</v>
      </c>
      <c r="H180" s="10" t="s">
        <v>20</v>
      </c>
      <c r="I180" s="10" t="s">
        <v>20</v>
      </c>
      <c r="J180" s="11" t="s">
        <v>20</v>
      </c>
      <c r="K180" s="15" t="s">
        <v>20</v>
      </c>
      <c r="L180" s="12" t="s">
        <v>20</v>
      </c>
      <c r="M180" s="38" t="s">
        <v>20</v>
      </c>
    </row>
    <row r="181" spans="2:16" ht="12.75">
      <c r="B181" s="1" t="s">
        <v>103</v>
      </c>
      <c r="C181" s="2" t="s">
        <v>1</v>
      </c>
      <c r="D181" s="2" t="s">
        <v>1</v>
      </c>
      <c r="E181" s="2" t="s">
        <v>2</v>
      </c>
      <c r="F181" s="2" t="s">
        <v>3</v>
      </c>
      <c r="G181" s="2" t="s">
        <v>4</v>
      </c>
      <c r="H181" s="2" t="s">
        <v>5</v>
      </c>
      <c r="I181" s="2" t="s">
        <v>18</v>
      </c>
      <c r="J181" s="3" t="s">
        <v>7</v>
      </c>
      <c r="K181" s="4" t="s">
        <v>8</v>
      </c>
      <c r="L181" s="5" t="s">
        <v>9</v>
      </c>
      <c r="M181" s="6" t="s">
        <v>10</v>
      </c>
      <c r="N181" s="7" t="s">
        <v>110</v>
      </c>
      <c r="O181" s="8" t="s">
        <v>12</v>
      </c>
      <c r="P181" s="2" t="s">
        <v>112</v>
      </c>
    </row>
    <row r="182" spans="2:13" ht="12.75">
      <c r="B182" s="14" t="s">
        <v>19</v>
      </c>
      <c r="C182" s="10" t="s">
        <v>3</v>
      </c>
      <c r="D182" s="10" t="s">
        <v>20</v>
      </c>
      <c r="E182" s="10" t="s">
        <v>20</v>
      </c>
      <c r="F182" s="11" t="s">
        <v>20</v>
      </c>
      <c r="G182" s="10" t="s">
        <v>20</v>
      </c>
      <c r="H182" s="10" t="str">
        <f>D182</f>
        <v> </v>
      </c>
      <c r="I182" s="10" t="str">
        <f>E182</f>
        <v> </v>
      </c>
      <c r="J182" s="11" t="s">
        <v>20</v>
      </c>
      <c r="K182" s="15" t="s">
        <v>20</v>
      </c>
      <c r="L182" s="12" t="s">
        <v>20</v>
      </c>
      <c r="M182" s="16" t="s">
        <v>85</v>
      </c>
    </row>
    <row r="183" spans="2:13" ht="12.75">
      <c r="B183" s="19" t="s">
        <v>82</v>
      </c>
      <c r="C183" s="9">
        <v>30</v>
      </c>
      <c r="D183" s="10">
        <v>23</v>
      </c>
      <c r="E183" s="10">
        <v>52</v>
      </c>
      <c r="F183" s="11">
        <f>D183/E183</f>
        <v>0.4423076923076923</v>
      </c>
      <c r="G183" s="10">
        <v>0</v>
      </c>
      <c r="H183" s="10">
        <f>D183</f>
        <v>23</v>
      </c>
      <c r="I183" s="10">
        <f>E183</f>
        <v>52</v>
      </c>
      <c r="J183" s="11">
        <f>H183/I183</f>
        <v>0.4423076923076923</v>
      </c>
      <c r="K183" s="15">
        <f>C183</f>
        <v>30</v>
      </c>
      <c r="L183" s="17">
        <f>H183/K183</f>
        <v>0.7666666666666667</v>
      </c>
      <c r="M183" s="16" t="s">
        <v>20</v>
      </c>
    </row>
    <row r="184" spans="2:13" ht="12.75">
      <c r="B184" s="19">
        <v>352735</v>
      </c>
      <c r="C184" s="11">
        <v>0.55</v>
      </c>
      <c r="D184" s="10">
        <v>30</v>
      </c>
      <c r="E184" s="10">
        <v>66</v>
      </c>
      <c r="F184" s="11">
        <f>D184/E184</f>
        <v>0.45454545454545453</v>
      </c>
      <c r="G184" s="10">
        <v>2</v>
      </c>
      <c r="H184" s="10">
        <f>H183+D184</f>
        <v>53</v>
      </c>
      <c r="I184" s="10">
        <f>I183+E184</f>
        <v>118</v>
      </c>
      <c r="J184" s="11">
        <f>H184/I184</f>
        <v>0.4491525423728814</v>
      </c>
      <c r="K184" s="15">
        <f>2*K183</f>
        <v>60</v>
      </c>
      <c r="L184" s="17">
        <f>H184/K184</f>
        <v>0.8833333333333333</v>
      </c>
      <c r="M184" s="16" t="s">
        <v>20</v>
      </c>
    </row>
    <row r="185" spans="2:13" ht="12.75">
      <c r="B185"/>
      <c r="C185" s="28" t="s">
        <v>20</v>
      </c>
      <c r="D185" s="10">
        <v>26</v>
      </c>
      <c r="E185" s="10">
        <v>61</v>
      </c>
      <c r="F185" s="11">
        <f>D185/E185</f>
        <v>0.4262295081967213</v>
      </c>
      <c r="G185" s="10">
        <v>0</v>
      </c>
      <c r="H185" s="10">
        <f>H184+D185</f>
        <v>79</v>
      </c>
      <c r="I185" s="10">
        <f>I184+E185</f>
        <v>179</v>
      </c>
      <c r="J185" s="26">
        <f>H185/I185</f>
        <v>0.441340782122905</v>
      </c>
      <c r="K185" s="15">
        <f>3*K183</f>
        <v>90</v>
      </c>
      <c r="L185" s="20">
        <f>H185/K185</f>
        <v>0.8777777777777778</v>
      </c>
      <c r="M185" s="16" t="s">
        <v>20</v>
      </c>
    </row>
    <row r="186" spans="2:13" ht="12.75">
      <c r="B186" s="19" t="s">
        <v>20</v>
      </c>
      <c r="C186" s="3" t="s">
        <v>20</v>
      </c>
      <c r="D186" t="s">
        <v>20</v>
      </c>
      <c r="E186" t="s">
        <v>20</v>
      </c>
      <c r="G186">
        <f>G183+G184+G185</f>
        <v>2</v>
      </c>
      <c r="K186" s="22" t="s">
        <v>20</v>
      </c>
      <c r="M186" s="16" t="s">
        <v>20</v>
      </c>
    </row>
    <row r="187" spans="2:13" ht="12.75">
      <c r="B187" s="19" t="s">
        <v>48</v>
      </c>
      <c r="C187" s="10">
        <v>25</v>
      </c>
      <c r="D187" s="10">
        <v>25</v>
      </c>
      <c r="E187" s="10">
        <v>49</v>
      </c>
      <c r="F187" s="11">
        <f>D187/E187</f>
        <v>0.5102040816326531</v>
      </c>
      <c r="G187" s="10">
        <v>2</v>
      </c>
      <c r="H187" s="10">
        <f>H186+D187</f>
        <v>25</v>
      </c>
      <c r="I187" s="10">
        <f>E187</f>
        <v>49</v>
      </c>
      <c r="J187" s="11">
        <f>H187/I187</f>
        <v>0.5102040816326531</v>
      </c>
      <c r="K187" s="15">
        <f>C187</f>
        <v>25</v>
      </c>
      <c r="L187" s="17">
        <f>H187/K187</f>
        <v>1</v>
      </c>
      <c r="M187" s="16" t="s">
        <v>64</v>
      </c>
    </row>
    <row r="188" spans="2:13" ht="12.75">
      <c r="B188" s="19">
        <v>354597</v>
      </c>
      <c r="C188" s="11">
        <v>0.45</v>
      </c>
      <c r="D188" s="10">
        <v>19</v>
      </c>
      <c r="E188" s="10">
        <v>41</v>
      </c>
      <c r="F188" s="11">
        <f>D188/E188</f>
        <v>0.4634146341463415</v>
      </c>
      <c r="G188" s="10">
        <v>0</v>
      </c>
      <c r="H188" s="10">
        <f>H187+D188</f>
        <v>44</v>
      </c>
      <c r="I188" s="10">
        <f>I187+E188</f>
        <v>90</v>
      </c>
      <c r="J188" s="11">
        <f>H188/I188</f>
        <v>0.4888888888888889</v>
      </c>
      <c r="K188" s="15">
        <f>2*K187</f>
        <v>50</v>
      </c>
      <c r="L188" s="17">
        <f>H188/K188</f>
        <v>0.88</v>
      </c>
      <c r="M188" s="16" t="s">
        <v>20</v>
      </c>
    </row>
    <row r="189" spans="2:13" ht="12.75">
      <c r="B189" s="19"/>
      <c r="C189" s="9">
        <v>27</v>
      </c>
      <c r="D189" s="10">
        <v>25</v>
      </c>
      <c r="E189" s="10">
        <v>61</v>
      </c>
      <c r="F189" s="11">
        <f>D189/E189</f>
        <v>0.4098360655737705</v>
      </c>
      <c r="G189" s="10">
        <v>2</v>
      </c>
      <c r="H189" s="10">
        <f>H188+D189</f>
        <v>69</v>
      </c>
      <c r="I189" s="10">
        <f>I188+E189</f>
        <v>151</v>
      </c>
      <c r="J189" s="26">
        <f>H189/I189</f>
        <v>0.45695364238410596</v>
      </c>
      <c r="K189" s="15">
        <f>3*K187</f>
        <v>75</v>
      </c>
      <c r="L189" s="20">
        <f>H189/K189</f>
        <v>0.92</v>
      </c>
      <c r="M189" s="16" t="s">
        <v>20</v>
      </c>
    </row>
    <row r="190" spans="2:13" ht="12.75">
      <c r="B190" s="1" t="s">
        <v>20</v>
      </c>
      <c r="D190" t="s">
        <v>20</v>
      </c>
      <c r="E190" t="s">
        <v>20</v>
      </c>
      <c r="G190">
        <f>G187+G188+G189</f>
        <v>4</v>
      </c>
      <c r="K190" s="22" t="s">
        <v>20</v>
      </c>
      <c r="M190" s="16" t="s">
        <v>63</v>
      </c>
    </row>
    <row r="191" spans="2:13" ht="12.75">
      <c r="B191" s="19" t="s">
        <v>65</v>
      </c>
      <c r="C191" s="29">
        <v>27</v>
      </c>
      <c r="D191" s="10">
        <v>27</v>
      </c>
      <c r="E191" s="10">
        <v>41</v>
      </c>
      <c r="F191" s="11">
        <f>D191/E191</f>
        <v>0.6585365853658537</v>
      </c>
      <c r="G191" s="10">
        <v>2</v>
      </c>
      <c r="H191" s="10">
        <f>H190+D191</f>
        <v>27</v>
      </c>
      <c r="I191" s="10">
        <f>E191</f>
        <v>41</v>
      </c>
      <c r="J191" s="11">
        <f>H191/I191</f>
        <v>0.6585365853658537</v>
      </c>
      <c r="K191" s="15">
        <f>C191</f>
        <v>27</v>
      </c>
      <c r="L191" s="17">
        <f>H191/K191</f>
        <v>1</v>
      </c>
      <c r="M191" s="48" t="s">
        <v>20</v>
      </c>
    </row>
    <row r="192" spans="2:13" ht="12.75">
      <c r="B192" s="19">
        <v>358334</v>
      </c>
      <c r="C192" s="11">
        <v>0.5</v>
      </c>
      <c r="D192" s="10">
        <v>26</v>
      </c>
      <c r="E192" s="10">
        <v>66</v>
      </c>
      <c r="F192" s="11">
        <f>D192/E192</f>
        <v>0.3939393939393939</v>
      </c>
      <c r="G192" s="10">
        <v>0</v>
      </c>
      <c r="H192" s="10">
        <f>H191+D192</f>
        <v>53</v>
      </c>
      <c r="I192" s="10">
        <f>I191+E192</f>
        <v>107</v>
      </c>
      <c r="J192" s="11">
        <f>H192/I192</f>
        <v>0.4953271028037383</v>
      </c>
      <c r="K192" s="15">
        <f>2*K191</f>
        <v>54</v>
      </c>
      <c r="L192" s="17">
        <f>H192/K192</f>
        <v>0.9814814814814815</v>
      </c>
      <c r="M192" s="16" t="s">
        <v>20</v>
      </c>
    </row>
    <row r="193" spans="2:13" ht="12.75">
      <c r="B193" s="19" t="s">
        <v>20</v>
      </c>
      <c r="C193" s="9">
        <v>30</v>
      </c>
      <c r="D193" s="10">
        <v>26</v>
      </c>
      <c r="E193" s="10">
        <v>46</v>
      </c>
      <c r="F193" s="11">
        <f>D193/E193</f>
        <v>0.5652173913043478</v>
      </c>
      <c r="G193" s="10">
        <v>0</v>
      </c>
      <c r="H193" s="10">
        <f>H192+D193</f>
        <v>79</v>
      </c>
      <c r="I193" s="10">
        <f>I192+E193</f>
        <v>153</v>
      </c>
      <c r="J193" s="26">
        <f>H193/I193</f>
        <v>0.5163398692810458</v>
      </c>
      <c r="K193" s="15">
        <f>3*K191</f>
        <v>81</v>
      </c>
      <c r="L193" s="20">
        <f>H193/K193</f>
        <v>0.9753086419753086</v>
      </c>
      <c r="M193" s="16" t="s">
        <v>20</v>
      </c>
    </row>
    <row r="194" spans="2:13" ht="12.75">
      <c r="B194" s="19" t="s">
        <v>20</v>
      </c>
      <c r="E194" t="s">
        <v>20</v>
      </c>
      <c r="G194">
        <f>G191+G192+G193</f>
        <v>2</v>
      </c>
      <c r="K194" s="22" t="s">
        <v>20</v>
      </c>
      <c r="M194" s="16" t="s">
        <v>20</v>
      </c>
    </row>
    <row r="195" spans="2:13" ht="12.75">
      <c r="B195" s="19" t="s">
        <v>67</v>
      </c>
      <c r="C195" s="9">
        <v>22</v>
      </c>
      <c r="D195" s="10">
        <v>19</v>
      </c>
      <c r="E195" s="10">
        <v>49</v>
      </c>
      <c r="F195" s="11">
        <f>D195/E195</f>
        <v>0.3877551020408163</v>
      </c>
      <c r="G195" s="10">
        <v>0</v>
      </c>
      <c r="H195" s="10">
        <f>H194+D195</f>
        <v>19</v>
      </c>
      <c r="I195" s="10">
        <f>E195</f>
        <v>49</v>
      </c>
      <c r="J195" s="11">
        <f>H195/I195</f>
        <v>0.3877551020408163</v>
      </c>
      <c r="K195" s="15">
        <f>C195</f>
        <v>22</v>
      </c>
      <c r="L195" s="17">
        <f>H195/K195</f>
        <v>0.8636363636363636</v>
      </c>
      <c r="M195" s="16" t="s">
        <v>45</v>
      </c>
    </row>
    <row r="196" spans="2:13" ht="12.75">
      <c r="B196" s="19">
        <v>35057</v>
      </c>
      <c r="C196" s="11">
        <v>0.4</v>
      </c>
      <c r="D196" s="10">
        <v>22</v>
      </c>
      <c r="E196" s="10">
        <v>52</v>
      </c>
      <c r="F196" s="11">
        <f>D196/E196</f>
        <v>0.4230769230769231</v>
      </c>
      <c r="G196" s="10">
        <v>2</v>
      </c>
      <c r="H196" s="10">
        <f>H195+D196</f>
        <v>41</v>
      </c>
      <c r="I196" s="10">
        <f>I195+E196</f>
        <v>101</v>
      </c>
      <c r="J196" s="11">
        <f>H196/I196</f>
        <v>0.40594059405940597</v>
      </c>
      <c r="K196" s="15">
        <f>2*K195</f>
        <v>44</v>
      </c>
      <c r="L196" s="17">
        <f>H196/K196</f>
        <v>0.9318181818181818</v>
      </c>
      <c r="M196" s="16" t="s">
        <v>20</v>
      </c>
    </row>
    <row r="197" spans="2:13" ht="12.75">
      <c r="B197" s="19" t="s">
        <v>20</v>
      </c>
      <c r="C197" s="9">
        <v>25</v>
      </c>
      <c r="D197" s="10">
        <v>22</v>
      </c>
      <c r="E197" s="10">
        <v>46</v>
      </c>
      <c r="F197" s="11">
        <f>D197/E197</f>
        <v>0.4782608695652174</v>
      </c>
      <c r="G197" s="10">
        <v>2</v>
      </c>
      <c r="H197" s="10">
        <f>H196+D197</f>
        <v>63</v>
      </c>
      <c r="I197" s="10">
        <f>I196+E197</f>
        <v>147</v>
      </c>
      <c r="J197" s="26">
        <f>H197/I197</f>
        <v>0.42857142857142855</v>
      </c>
      <c r="K197" s="15">
        <f>3*K195</f>
        <v>66</v>
      </c>
      <c r="L197" s="20">
        <f>H197/K197</f>
        <v>0.9545454545454546</v>
      </c>
      <c r="M197" s="16" t="s">
        <v>20</v>
      </c>
    </row>
    <row r="198" spans="2:13" ht="12.75">
      <c r="B198" s="14" t="s">
        <v>32</v>
      </c>
      <c r="D198" t="s">
        <v>20</v>
      </c>
      <c r="E198" t="s">
        <v>20</v>
      </c>
      <c r="G198">
        <f>G195+G196+G197</f>
        <v>4</v>
      </c>
      <c r="K198" s="22" t="s">
        <v>20</v>
      </c>
      <c r="M198" s="16" t="s">
        <v>33</v>
      </c>
    </row>
    <row r="199" spans="2:13" ht="12.75">
      <c r="B199" s="19" t="s">
        <v>30</v>
      </c>
      <c r="C199" s="10">
        <v>22</v>
      </c>
      <c r="D199" s="10">
        <v>21</v>
      </c>
      <c r="E199" s="10">
        <v>48</v>
      </c>
      <c r="F199" s="11">
        <f>D199/E199</f>
        <v>0.4375</v>
      </c>
      <c r="G199" s="10">
        <v>0</v>
      </c>
      <c r="H199" s="10">
        <f>H198+D199</f>
        <v>21</v>
      </c>
      <c r="I199" s="10">
        <f>E199</f>
        <v>48</v>
      </c>
      <c r="J199" s="11">
        <f>H199/I199</f>
        <v>0.4375</v>
      </c>
      <c r="K199" s="15">
        <f>C199</f>
        <v>22</v>
      </c>
      <c r="L199" s="17">
        <f>H199/K199</f>
        <v>0.9545454545454546</v>
      </c>
      <c r="M199" s="16" t="s">
        <v>72</v>
      </c>
    </row>
    <row r="200" spans="2:13" ht="12.75">
      <c r="B200" s="19">
        <v>354126</v>
      </c>
      <c r="C200" s="11">
        <v>0.4</v>
      </c>
      <c r="D200" s="10">
        <v>22</v>
      </c>
      <c r="E200" s="10">
        <v>39</v>
      </c>
      <c r="F200" s="11">
        <f>D200/E200</f>
        <v>0.5641025641025641</v>
      </c>
      <c r="G200" s="10">
        <v>2</v>
      </c>
      <c r="H200" s="10">
        <f>H199+D200</f>
        <v>43</v>
      </c>
      <c r="I200" s="10">
        <f>I199+E200</f>
        <v>87</v>
      </c>
      <c r="J200" s="11">
        <f>H200/I200</f>
        <v>0.4942528735632184</v>
      </c>
      <c r="K200" s="15">
        <f>2*K199</f>
        <v>44</v>
      </c>
      <c r="L200" s="17">
        <f>H200/K200</f>
        <v>0.9772727272727273</v>
      </c>
      <c r="M200" s="16" t="s">
        <v>46</v>
      </c>
    </row>
    <row r="201" spans="2:13" ht="12.75">
      <c r="B201" s="19" t="s">
        <v>20</v>
      </c>
      <c r="C201" s="9">
        <v>25</v>
      </c>
      <c r="D201" s="10">
        <v>19</v>
      </c>
      <c r="E201" s="10">
        <v>56</v>
      </c>
      <c r="F201" s="11">
        <f>D201/E201</f>
        <v>0.3392857142857143</v>
      </c>
      <c r="G201" s="10">
        <v>0</v>
      </c>
      <c r="H201" s="10">
        <f>H200+D201</f>
        <v>62</v>
      </c>
      <c r="I201" s="10">
        <f>I200+E201</f>
        <v>143</v>
      </c>
      <c r="J201" s="26">
        <f>H201/I201</f>
        <v>0.43356643356643354</v>
      </c>
      <c r="K201" s="15">
        <f>3*K199</f>
        <v>66</v>
      </c>
      <c r="L201" s="20">
        <f>H201/K201</f>
        <v>0.9393939393939394</v>
      </c>
      <c r="M201" s="16" t="s">
        <v>38</v>
      </c>
    </row>
    <row r="202" spans="4:13" ht="12.75">
      <c r="D202" t="s">
        <v>20</v>
      </c>
      <c r="E202" t="s">
        <v>20</v>
      </c>
      <c r="G202">
        <f>G199+G200+G201</f>
        <v>2</v>
      </c>
      <c r="K202" s="22" t="s">
        <v>20</v>
      </c>
      <c r="M202" s="16" t="s">
        <v>20</v>
      </c>
    </row>
    <row r="203" spans="2:13" ht="12.75">
      <c r="B203" s="19" t="s">
        <v>74</v>
      </c>
      <c r="C203" s="29">
        <v>25</v>
      </c>
      <c r="D203" s="10">
        <v>25</v>
      </c>
      <c r="E203" s="10">
        <v>48</v>
      </c>
      <c r="F203" s="11">
        <f>D203/E203</f>
        <v>0.5208333333333334</v>
      </c>
      <c r="G203" s="10">
        <v>2</v>
      </c>
      <c r="H203" s="10">
        <f>H202+D203</f>
        <v>25</v>
      </c>
      <c r="I203" s="10">
        <f>E203</f>
        <v>48</v>
      </c>
      <c r="J203" s="11">
        <f>H203/I203</f>
        <v>0.5208333333333334</v>
      </c>
      <c r="K203" s="15">
        <f>C203</f>
        <v>25</v>
      </c>
      <c r="L203" s="17">
        <f>H203/K203</f>
        <v>1</v>
      </c>
      <c r="M203" s="16" t="s">
        <v>27</v>
      </c>
    </row>
    <row r="204" spans="2:13" ht="12.75">
      <c r="B204" s="19">
        <v>354483</v>
      </c>
      <c r="C204" s="11">
        <v>0.45</v>
      </c>
      <c r="D204" s="10">
        <v>25</v>
      </c>
      <c r="E204" s="10">
        <v>49</v>
      </c>
      <c r="F204" s="11">
        <f>D204/E204</f>
        <v>0.5102040816326531</v>
      </c>
      <c r="G204" s="10">
        <v>2</v>
      </c>
      <c r="H204" s="10">
        <f>H203+D204</f>
        <v>50</v>
      </c>
      <c r="I204" s="10">
        <f>I203+E204</f>
        <v>97</v>
      </c>
      <c r="J204" s="11">
        <f>H204/I204</f>
        <v>0.5154639175257731</v>
      </c>
      <c r="K204" s="15">
        <f>2*K203</f>
        <v>50</v>
      </c>
      <c r="L204" s="17">
        <f>H204/K204</f>
        <v>1</v>
      </c>
      <c r="M204" s="16" t="s">
        <v>20</v>
      </c>
    </row>
    <row r="205" spans="2:13" ht="12.75">
      <c r="B205" s="19" t="s">
        <v>20</v>
      </c>
      <c r="C205" s="9">
        <v>27</v>
      </c>
      <c r="D205" s="10">
        <v>25</v>
      </c>
      <c r="E205" s="10">
        <v>41</v>
      </c>
      <c r="F205" s="11">
        <f>D205/E205</f>
        <v>0.6097560975609756</v>
      </c>
      <c r="G205" s="10">
        <v>2</v>
      </c>
      <c r="H205" s="10">
        <f>H204+D205</f>
        <v>75</v>
      </c>
      <c r="I205" s="10">
        <f>I204+E205</f>
        <v>138</v>
      </c>
      <c r="J205" s="26">
        <f>H205/I205</f>
        <v>0.5434782608695652</v>
      </c>
      <c r="K205" s="15">
        <f>3*K203</f>
        <v>75</v>
      </c>
      <c r="L205" s="20">
        <f>H205/K205</f>
        <v>1</v>
      </c>
      <c r="M205" s="16" t="s">
        <v>20</v>
      </c>
    </row>
    <row r="206" spans="2:13" ht="12.75">
      <c r="B206" s="19" t="s">
        <v>20</v>
      </c>
      <c r="C206" s="3" t="s">
        <v>20</v>
      </c>
      <c r="D206" t="s">
        <v>20</v>
      </c>
      <c r="E206" t="s">
        <v>20</v>
      </c>
      <c r="G206">
        <f>G203+G204+G205</f>
        <v>6</v>
      </c>
      <c r="K206" s="22" t="s">
        <v>20</v>
      </c>
      <c r="M206" s="16" t="s">
        <v>38</v>
      </c>
    </row>
    <row r="207" spans="2:13" ht="12.75">
      <c r="B207" s="19" t="s">
        <v>39</v>
      </c>
      <c r="C207" s="10">
        <v>22</v>
      </c>
      <c r="D207" s="10">
        <v>22</v>
      </c>
      <c r="E207" s="10">
        <v>23</v>
      </c>
      <c r="F207" s="11">
        <f>D207/E207</f>
        <v>0.9565217391304348</v>
      </c>
      <c r="G207" s="10">
        <v>2</v>
      </c>
      <c r="H207" s="10">
        <f>H206+D207</f>
        <v>22</v>
      </c>
      <c r="I207" s="10">
        <f>E207</f>
        <v>23</v>
      </c>
      <c r="J207" s="11">
        <f>H207/I207</f>
        <v>0.9565217391304348</v>
      </c>
      <c r="K207" s="15">
        <f>C207</f>
        <v>22</v>
      </c>
      <c r="L207" s="17">
        <f>H207/K207</f>
        <v>1</v>
      </c>
      <c r="M207" s="16" t="s">
        <v>20</v>
      </c>
    </row>
    <row r="208" spans="2:13" ht="12.75">
      <c r="B208" s="19">
        <v>360235</v>
      </c>
      <c r="C208" s="11">
        <v>0.4</v>
      </c>
      <c r="D208" s="10">
        <v>22</v>
      </c>
      <c r="E208" s="10">
        <v>56</v>
      </c>
      <c r="F208" s="11">
        <f>D208/E208</f>
        <v>0.39285714285714285</v>
      </c>
      <c r="G208" s="10">
        <v>2</v>
      </c>
      <c r="H208" s="10">
        <f>H207+D208</f>
        <v>44</v>
      </c>
      <c r="I208" s="10">
        <f>I207+E208</f>
        <v>79</v>
      </c>
      <c r="J208" s="11">
        <f>H208/I208</f>
        <v>0.5569620253164557</v>
      </c>
      <c r="K208" s="15">
        <f>2*K207</f>
        <v>44</v>
      </c>
      <c r="L208" s="17">
        <f>H208/K208</f>
        <v>1</v>
      </c>
      <c r="M208" s="16" t="s">
        <v>20</v>
      </c>
    </row>
    <row r="209" spans="2:13" ht="12.75">
      <c r="B209" s="19" t="s">
        <v>20</v>
      </c>
      <c r="C209" s="9">
        <v>25</v>
      </c>
      <c r="D209" s="10">
        <v>15</v>
      </c>
      <c r="E209" s="10">
        <v>41</v>
      </c>
      <c r="F209" s="11">
        <f>D209/E209</f>
        <v>0.36585365853658536</v>
      </c>
      <c r="G209" s="10">
        <v>0</v>
      </c>
      <c r="H209" s="10">
        <f>H208+D209</f>
        <v>59</v>
      </c>
      <c r="I209" s="10">
        <f>I208+E209</f>
        <v>120</v>
      </c>
      <c r="J209" s="26">
        <f>H209/I209</f>
        <v>0.49166666666666664</v>
      </c>
      <c r="K209" s="15">
        <f>3*K207</f>
        <v>66</v>
      </c>
      <c r="L209" s="20">
        <f>H209/K209</f>
        <v>0.8939393939393939</v>
      </c>
      <c r="M209" s="16" t="s">
        <v>20</v>
      </c>
    </row>
    <row r="210" spans="4:13" ht="12.75">
      <c r="D210" t="s">
        <v>20</v>
      </c>
      <c r="E210" t="s">
        <v>20</v>
      </c>
      <c r="G210">
        <f>G207+G208+G209</f>
        <v>4</v>
      </c>
      <c r="K210" s="22" t="s">
        <v>20</v>
      </c>
      <c r="M210" s="16" t="s">
        <v>46</v>
      </c>
    </row>
    <row r="211" spans="2:13" ht="12.75">
      <c r="B211" s="19" t="s">
        <v>57</v>
      </c>
      <c r="C211" s="10">
        <v>20</v>
      </c>
      <c r="D211" s="10">
        <v>3</v>
      </c>
      <c r="E211" s="10">
        <v>39</v>
      </c>
      <c r="F211" s="11">
        <f>D211/E211</f>
        <v>0.07692307692307693</v>
      </c>
      <c r="G211" s="10">
        <v>0</v>
      </c>
      <c r="H211" s="10">
        <f>H210+D211</f>
        <v>3</v>
      </c>
      <c r="I211" s="10">
        <f>E211</f>
        <v>39</v>
      </c>
      <c r="J211" s="11">
        <f>H211/I211</f>
        <v>0.07692307692307693</v>
      </c>
      <c r="K211" s="15">
        <f>C211</f>
        <v>20</v>
      </c>
      <c r="L211" s="17">
        <f>H211/K211</f>
        <v>0.15</v>
      </c>
      <c r="M211" s="16" t="s">
        <v>20</v>
      </c>
    </row>
    <row r="212" spans="2:13" ht="12.75">
      <c r="B212" s="19">
        <v>352609</v>
      </c>
      <c r="C212" s="11">
        <v>0.35</v>
      </c>
      <c r="D212" s="10">
        <v>18</v>
      </c>
      <c r="E212" s="10">
        <v>49</v>
      </c>
      <c r="F212" s="11">
        <f>D212/E212</f>
        <v>0.3673469387755102</v>
      </c>
      <c r="G212" s="10">
        <v>0</v>
      </c>
      <c r="H212" s="10">
        <f>H211+D212</f>
        <v>21</v>
      </c>
      <c r="I212" s="10">
        <f>I211+E212</f>
        <v>88</v>
      </c>
      <c r="J212" s="11">
        <f>H212/I212</f>
        <v>0.23863636363636365</v>
      </c>
      <c r="K212" s="15">
        <f>2*K211</f>
        <v>40</v>
      </c>
      <c r="L212" s="17">
        <f>H212/K212</f>
        <v>0.525</v>
      </c>
      <c r="M212" s="16" t="s">
        <v>20</v>
      </c>
    </row>
    <row r="213" spans="2:13" ht="12.75">
      <c r="B213" s="19" t="s">
        <v>20</v>
      </c>
      <c r="C213" s="9" t="s">
        <v>116</v>
      </c>
      <c r="D213" s="10">
        <v>9</v>
      </c>
      <c r="E213" s="10">
        <v>23</v>
      </c>
      <c r="F213" s="11">
        <f>D213/E213</f>
        <v>0.391304347826087</v>
      </c>
      <c r="G213" s="10">
        <v>0</v>
      </c>
      <c r="H213" s="10">
        <f>H212+D213</f>
        <v>30</v>
      </c>
      <c r="I213" s="10">
        <f>I212+E213</f>
        <v>111</v>
      </c>
      <c r="J213" s="26">
        <f>H213/I213</f>
        <v>0.2702702702702703</v>
      </c>
      <c r="K213" s="15">
        <f>3*K211</f>
        <v>60</v>
      </c>
      <c r="L213" s="20">
        <f>H213/K213</f>
        <v>0.5</v>
      </c>
      <c r="M213" s="16" t="s">
        <v>20</v>
      </c>
    </row>
    <row r="214" spans="2:13" ht="12.75">
      <c r="B214" s="14" t="s">
        <v>43</v>
      </c>
      <c r="D214" t="s">
        <v>20</v>
      </c>
      <c r="E214" t="s">
        <v>20</v>
      </c>
      <c r="G214">
        <f>G211+G212+G213</f>
        <v>0</v>
      </c>
      <c r="K214" s="22" t="s">
        <v>20</v>
      </c>
      <c r="M214" s="16" t="s">
        <v>20</v>
      </c>
    </row>
    <row r="215" spans="2:13" ht="12.75">
      <c r="B215" s="19" t="s">
        <v>41</v>
      </c>
      <c r="C215" s="10">
        <v>25</v>
      </c>
      <c r="D215" s="10">
        <v>21</v>
      </c>
      <c r="E215" s="10">
        <v>67</v>
      </c>
      <c r="F215" s="11">
        <f>D215/E215</f>
        <v>0.31343283582089554</v>
      </c>
      <c r="G215" s="10">
        <v>0</v>
      </c>
      <c r="H215" s="10">
        <f>H214+D215</f>
        <v>21</v>
      </c>
      <c r="I215" s="10">
        <f>E215</f>
        <v>67</v>
      </c>
      <c r="J215" s="11">
        <f>H215/I215</f>
        <v>0.31343283582089554</v>
      </c>
      <c r="K215" s="15">
        <f>C215</f>
        <v>25</v>
      </c>
      <c r="L215" s="17">
        <f>H215/K215</f>
        <v>0.84</v>
      </c>
      <c r="M215" s="16" t="s">
        <v>20</v>
      </c>
    </row>
    <row r="216" spans="2:13" ht="12.75">
      <c r="B216" s="19">
        <v>354775</v>
      </c>
      <c r="C216" s="11">
        <v>0.45</v>
      </c>
      <c r="D216" s="10">
        <v>25</v>
      </c>
      <c r="E216" s="10">
        <v>40</v>
      </c>
      <c r="F216" s="11">
        <f>D216/E216</f>
        <v>0.625</v>
      </c>
      <c r="G216" s="10">
        <v>2</v>
      </c>
      <c r="H216" s="10">
        <f>H215+D216</f>
        <v>46</v>
      </c>
      <c r="I216" s="10">
        <f>I215+E216</f>
        <v>107</v>
      </c>
      <c r="J216" s="11">
        <f>H216/I216</f>
        <v>0.42990654205607476</v>
      </c>
      <c r="K216" s="15">
        <f>2*K215</f>
        <v>50</v>
      </c>
      <c r="L216" s="17">
        <f>H216/K216</f>
        <v>0.92</v>
      </c>
      <c r="M216" s="16" t="s">
        <v>20</v>
      </c>
    </row>
    <row r="217" spans="2:13" ht="12.75">
      <c r="B217" s="19"/>
      <c r="C217" s="9"/>
      <c r="D217" s="10">
        <v>20</v>
      </c>
      <c r="E217" s="10">
        <v>53</v>
      </c>
      <c r="F217" s="11">
        <f>D217/E217</f>
        <v>0.37735849056603776</v>
      </c>
      <c r="G217" s="10">
        <v>0</v>
      </c>
      <c r="H217" s="10">
        <f>H216+D217</f>
        <v>66</v>
      </c>
      <c r="I217" s="10">
        <f>I216+E217</f>
        <v>160</v>
      </c>
      <c r="J217" s="26">
        <f>H217/I217</f>
        <v>0.4125</v>
      </c>
      <c r="K217" s="15">
        <f>3*K215</f>
        <v>75</v>
      </c>
      <c r="L217" s="20">
        <f>H217/K217</f>
        <v>0.88</v>
      </c>
      <c r="M217" s="16" t="s">
        <v>20</v>
      </c>
    </row>
    <row r="218" spans="2:16" ht="12.75">
      <c r="B218" s="19" t="s">
        <v>20</v>
      </c>
      <c r="C218" s="10" t="s">
        <v>20</v>
      </c>
      <c r="D218" t="s">
        <v>20</v>
      </c>
      <c r="E218" t="s">
        <v>20</v>
      </c>
      <c r="G218">
        <f>G215+G216+G217</f>
        <v>2</v>
      </c>
      <c r="K218" s="22" t="s">
        <v>20</v>
      </c>
      <c r="M218" s="16" t="s">
        <v>35</v>
      </c>
      <c r="P218" s="2" t="s">
        <v>117</v>
      </c>
    </row>
    <row r="219" spans="2:13" ht="12.75">
      <c r="B219" s="19" t="s">
        <v>60</v>
      </c>
      <c r="C219" s="27">
        <v>30</v>
      </c>
      <c r="D219" s="10">
        <v>30</v>
      </c>
      <c r="E219" s="10">
        <v>53</v>
      </c>
      <c r="F219" s="11">
        <f>D219/E219</f>
        <v>0.5660377358490566</v>
      </c>
      <c r="G219" s="10">
        <v>2</v>
      </c>
      <c r="H219" s="10">
        <f>H218+D219</f>
        <v>30</v>
      </c>
      <c r="I219" s="10">
        <f>E219</f>
        <v>53</v>
      </c>
      <c r="J219" s="11">
        <f>H219/I219</f>
        <v>0.5660377358490566</v>
      </c>
      <c r="K219" s="15">
        <f>C219</f>
        <v>30</v>
      </c>
      <c r="L219" s="17">
        <f>H219/K219</f>
        <v>1</v>
      </c>
      <c r="M219" s="16" t="s">
        <v>20</v>
      </c>
    </row>
    <row r="220" spans="2:13" ht="12.75">
      <c r="B220" s="18" t="s">
        <v>62</v>
      </c>
      <c r="C220" s="11">
        <v>0.55</v>
      </c>
      <c r="D220" s="10">
        <v>30</v>
      </c>
      <c r="E220" s="10">
        <v>51</v>
      </c>
      <c r="F220" s="11">
        <f>D220/E220</f>
        <v>0.5882352941176471</v>
      </c>
      <c r="G220" s="10">
        <v>2</v>
      </c>
      <c r="H220" s="10">
        <f>H219+D220</f>
        <v>60</v>
      </c>
      <c r="I220" s="10">
        <f>I219+E220</f>
        <v>104</v>
      </c>
      <c r="J220" s="11">
        <f>H220/I220</f>
        <v>0.5769230769230769</v>
      </c>
      <c r="K220" s="15">
        <f>2*K219</f>
        <v>60</v>
      </c>
      <c r="L220" s="17">
        <f>H220/K220</f>
        <v>1</v>
      </c>
      <c r="M220" s="16" t="s">
        <v>20</v>
      </c>
    </row>
    <row r="221" spans="2:13" ht="12.75">
      <c r="B221" s="19"/>
      <c r="C221" s="9" t="s">
        <v>20</v>
      </c>
      <c r="D221" s="10">
        <v>29</v>
      </c>
      <c r="E221" s="10">
        <v>68</v>
      </c>
      <c r="F221" s="11">
        <f>D221/E221</f>
        <v>0.4264705882352941</v>
      </c>
      <c r="G221" s="10">
        <v>0</v>
      </c>
      <c r="H221" s="10">
        <f>H220+D221</f>
        <v>89</v>
      </c>
      <c r="I221" s="10">
        <f>I220+E221</f>
        <v>172</v>
      </c>
      <c r="J221" s="26">
        <f>H221/I221</f>
        <v>0.5174418604651163</v>
      </c>
      <c r="K221" s="15">
        <f>3*K219</f>
        <v>90</v>
      </c>
      <c r="L221" s="20">
        <f>H221/K221</f>
        <v>0.9888888888888889</v>
      </c>
      <c r="M221" s="16" t="s">
        <v>20</v>
      </c>
    </row>
    <row r="222" spans="4:13" ht="12.75">
      <c r="D222" t="s">
        <v>20</v>
      </c>
      <c r="E222" t="s">
        <v>20</v>
      </c>
      <c r="G222">
        <f>G219+G220+G221</f>
        <v>4</v>
      </c>
      <c r="K222" s="22" t="s">
        <v>20</v>
      </c>
      <c r="M222" s="16" t="s">
        <v>66</v>
      </c>
    </row>
    <row r="223" spans="2:13" ht="12.75">
      <c r="B223" s="19" t="s">
        <v>76</v>
      </c>
      <c r="C223" s="9">
        <v>22</v>
      </c>
      <c r="D223" s="10">
        <v>16</v>
      </c>
      <c r="E223" s="10">
        <v>40</v>
      </c>
      <c r="F223" s="11">
        <f>D223/E223</f>
        <v>0.4</v>
      </c>
      <c r="G223" s="10">
        <v>0</v>
      </c>
      <c r="H223" s="10">
        <f>H222+D223</f>
        <v>16</v>
      </c>
      <c r="I223" s="10">
        <f>E223</f>
        <v>40</v>
      </c>
      <c r="J223" s="11">
        <f>H223/I223</f>
        <v>0.4</v>
      </c>
      <c r="K223" s="15">
        <f>C223</f>
        <v>22</v>
      </c>
      <c r="L223" s="17">
        <f>H223/K223</f>
        <v>0.7272727272727273</v>
      </c>
      <c r="M223" s="16" t="s">
        <v>20</v>
      </c>
    </row>
    <row r="224" spans="2:13" ht="12.75">
      <c r="B224" s="19">
        <v>352034</v>
      </c>
      <c r="C224" s="11">
        <v>0.4</v>
      </c>
      <c r="D224" s="10">
        <v>20</v>
      </c>
      <c r="E224" s="10">
        <v>51</v>
      </c>
      <c r="F224" s="11">
        <f>D224/E224</f>
        <v>0.39215686274509803</v>
      </c>
      <c r="G224" s="10">
        <v>0</v>
      </c>
      <c r="H224" s="10">
        <f>H223+D224</f>
        <v>36</v>
      </c>
      <c r="I224" s="10">
        <f>I223+E224</f>
        <v>91</v>
      </c>
      <c r="J224" s="11">
        <f>H224/I224</f>
        <v>0.3956043956043956</v>
      </c>
      <c r="K224" s="15">
        <f>2*K223</f>
        <v>44</v>
      </c>
      <c r="L224" s="17">
        <f>H224/K224</f>
        <v>0.8181818181818182</v>
      </c>
      <c r="M224" s="16" t="s">
        <v>20</v>
      </c>
    </row>
    <row r="225" spans="2:13" ht="12.75">
      <c r="B225" s="19" t="s">
        <v>20</v>
      </c>
      <c r="C225" s="9" t="s">
        <v>20</v>
      </c>
      <c r="D225" s="10">
        <v>22</v>
      </c>
      <c r="E225" s="10">
        <v>58</v>
      </c>
      <c r="F225" s="11">
        <f>D225/E225</f>
        <v>0.3793103448275862</v>
      </c>
      <c r="G225" s="10">
        <v>2</v>
      </c>
      <c r="H225" s="10">
        <f>H224+D225</f>
        <v>58</v>
      </c>
      <c r="I225" s="10">
        <f>I224+E225</f>
        <v>149</v>
      </c>
      <c r="J225" s="26">
        <f>H225/I225</f>
        <v>0.38926174496644295</v>
      </c>
      <c r="K225" s="15">
        <f>3*K223</f>
        <v>66</v>
      </c>
      <c r="L225" s="20">
        <f>H225/K225</f>
        <v>0.8787878787878788</v>
      </c>
      <c r="M225" s="16" t="s">
        <v>20</v>
      </c>
    </row>
    <row r="226" spans="2:13" ht="12.75">
      <c r="B226" s="19" t="s">
        <v>20</v>
      </c>
      <c r="C226" s="11" t="s">
        <v>20</v>
      </c>
      <c r="D226" t="s">
        <v>20</v>
      </c>
      <c r="E226" t="s">
        <v>20</v>
      </c>
      <c r="G226">
        <f>G223+G224+G225</f>
        <v>2</v>
      </c>
      <c r="K226" s="22" t="s">
        <v>20</v>
      </c>
      <c r="M226" s="16" t="s">
        <v>73</v>
      </c>
    </row>
    <row r="227" spans="2:13" ht="12.75">
      <c r="B227" s="19" t="s">
        <v>79</v>
      </c>
      <c r="C227" s="9">
        <v>30</v>
      </c>
      <c r="D227" s="10">
        <v>30</v>
      </c>
      <c r="E227" s="10">
        <v>67</v>
      </c>
      <c r="F227" s="11">
        <f>D227/E227</f>
        <v>0.44776119402985076</v>
      </c>
      <c r="G227" s="10">
        <v>2</v>
      </c>
      <c r="H227" s="10">
        <f>H226+D227</f>
        <v>30</v>
      </c>
      <c r="I227" s="10">
        <f>E227</f>
        <v>67</v>
      </c>
      <c r="J227" s="11">
        <f>H227/I227</f>
        <v>0.44776119402985076</v>
      </c>
      <c r="K227" s="15">
        <f>C227</f>
        <v>30</v>
      </c>
      <c r="L227" s="17">
        <f>H227/K227</f>
        <v>1</v>
      </c>
      <c r="M227" s="16" t="s">
        <v>20</v>
      </c>
    </row>
    <row r="228" spans="2:13" ht="12.75">
      <c r="B228" s="19">
        <v>361344</v>
      </c>
      <c r="C228" s="11">
        <v>0.55</v>
      </c>
      <c r="D228" s="10">
        <v>29</v>
      </c>
      <c r="E228" s="10">
        <v>58</v>
      </c>
      <c r="F228" s="11">
        <f>D228/E228</f>
        <v>0.5</v>
      </c>
      <c r="G228" s="10">
        <v>0</v>
      </c>
      <c r="H228" s="10">
        <f>H227+D228</f>
        <v>59</v>
      </c>
      <c r="I228" s="10">
        <f>I227+E228</f>
        <v>125</v>
      </c>
      <c r="J228" s="11">
        <f>H228/I228</f>
        <v>0.472</v>
      </c>
      <c r="K228" s="15">
        <f>2*K227</f>
        <v>60</v>
      </c>
      <c r="L228" s="17">
        <f>H228/K228</f>
        <v>0.9833333333333333</v>
      </c>
      <c r="M228" s="16" t="s">
        <v>20</v>
      </c>
    </row>
    <row r="229" spans="3:13" ht="12.75">
      <c r="C229" s="9" t="s">
        <v>20</v>
      </c>
      <c r="D229" s="10">
        <v>30</v>
      </c>
      <c r="E229" s="10">
        <v>68</v>
      </c>
      <c r="F229" s="11">
        <f>D229/E229</f>
        <v>0.4411764705882353</v>
      </c>
      <c r="G229" s="10">
        <v>2</v>
      </c>
      <c r="H229" s="10">
        <f>H228+D229</f>
        <v>89</v>
      </c>
      <c r="I229" s="10">
        <f>I228+E229</f>
        <v>193</v>
      </c>
      <c r="J229" s="26">
        <f>H229/I229</f>
        <v>0.46113989637305697</v>
      </c>
      <c r="K229" s="15">
        <f>3*K227</f>
        <v>90</v>
      </c>
      <c r="L229" s="20">
        <f>H229/K229</f>
        <v>0.9888888888888889</v>
      </c>
      <c r="M229" s="16" t="s">
        <v>20</v>
      </c>
    </row>
    <row r="230" spans="2:13" ht="12.75">
      <c r="B230" s="14" t="s">
        <v>20</v>
      </c>
      <c r="C230" s="11" t="s">
        <v>20</v>
      </c>
      <c r="E230" t="s">
        <v>20</v>
      </c>
      <c r="G230">
        <f>G227+G228+G229</f>
        <v>4</v>
      </c>
      <c r="K230" s="22" t="s">
        <v>20</v>
      </c>
      <c r="M230" s="16" t="s">
        <v>84</v>
      </c>
    </row>
    <row r="231" ht="12.75">
      <c r="B231" s="1" t="s">
        <v>118</v>
      </c>
    </row>
    <row r="232" spans="2:17" ht="12.75">
      <c r="B232" s="19" t="s">
        <v>103</v>
      </c>
      <c r="C232" s="10" t="s">
        <v>1</v>
      </c>
      <c r="D232" s="10" t="s">
        <v>50</v>
      </c>
      <c r="E232" s="29" t="s">
        <v>89</v>
      </c>
      <c r="F232" s="8" t="s">
        <v>90</v>
      </c>
      <c r="G232" s="29" t="s">
        <v>53</v>
      </c>
      <c r="H232" s="10" t="s">
        <v>91</v>
      </c>
      <c r="I232" s="10" t="s">
        <v>119</v>
      </c>
      <c r="J232" s="11" t="s">
        <v>7</v>
      </c>
      <c r="K232" s="15" t="s">
        <v>8</v>
      </c>
      <c r="L232" s="12" t="s">
        <v>9</v>
      </c>
      <c r="M232" s="13" t="s">
        <v>55</v>
      </c>
      <c r="N232" s="7" t="s">
        <v>11</v>
      </c>
      <c r="O232" s="8" t="s">
        <v>93</v>
      </c>
      <c r="P232" s="8" t="s">
        <v>12</v>
      </c>
      <c r="Q232" s="2" t="s">
        <v>94</v>
      </c>
    </row>
    <row r="233" spans="2:15" ht="12.75">
      <c r="B233" s="19" t="s">
        <v>24</v>
      </c>
      <c r="C233" s="10" t="s">
        <v>3</v>
      </c>
      <c r="D233" s="10" t="s">
        <v>20</v>
      </c>
      <c r="E233" s="9" t="s">
        <v>20</v>
      </c>
      <c r="F233" s="13" t="s">
        <v>20</v>
      </c>
      <c r="G233" s="9" t="s">
        <v>20</v>
      </c>
      <c r="H233" s="10" t="s">
        <v>20</v>
      </c>
      <c r="I233" s="10" t="s">
        <v>20</v>
      </c>
      <c r="J233" s="11" t="s">
        <v>20</v>
      </c>
      <c r="K233" s="15" t="s">
        <v>20</v>
      </c>
      <c r="L233" s="20" t="s">
        <v>20</v>
      </c>
      <c r="M233" s="13" t="s">
        <v>20</v>
      </c>
      <c r="N233" s="11" t="s">
        <v>20</v>
      </c>
      <c r="O233" s="13" t="s">
        <v>20</v>
      </c>
    </row>
    <row r="234" spans="2:17" ht="12.75">
      <c r="B234" s="19" t="s">
        <v>82</v>
      </c>
      <c r="C234" s="27">
        <v>30</v>
      </c>
      <c r="D234" s="7">
        <v>0.55</v>
      </c>
      <c r="E234" s="30">
        <f aca="true" t="shared" si="16" ref="E234:E245">J234/D234</f>
        <v>0.802437785678009</v>
      </c>
      <c r="F234" s="40">
        <v>11</v>
      </c>
      <c r="G234" s="40">
        <f>G186</f>
        <v>2</v>
      </c>
      <c r="H234" s="40">
        <f>H185</f>
        <v>79</v>
      </c>
      <c r="I234" s="40">
        <f>I185</f>
        <v>179</v>
      </c>
      <c r="J234" s="44">
        <f>J185</f>
        <v>0.441340782122905</v>
      </c>
      <c r="K234" s="47">
        <f aca="true" t="shared" si="17" ref="K234:K245">C234*3</f>
        <v>90</v>
      </c>
      <c r="L234" s="46">
        <f>L185</f>
        <v>0.8777777777777778</v>
      </c>
      <c r="M234" s="36">
        <v>11</v>
      </c>
      <c r="N234" s="40">
        <v>9</v>
      </c>
      <c r="O234" s="8">
        <f aca="true" t="shared" si="18" ref="O234:O245">M234+N234</f>
        <v>20</v>
      </c>
      <c r="P234" s="40">
        <v>11</v>
      </c>
      <c r="Q234" s="40">
        <v>30</v>
      </c>
    </row>
    <row r="235" spans="2:17" ht="12.75">
      <c r="B235" s="19" t="s">
        <v>48</v>
      </c>
      <c r="C235" s="10">
        <v>25</v>
      </c>
      <c r="D235" s="7">
        <v>0.45</v>
      </c>
      <c r="E235" s="30">
        <f t="shared" si="16"/>
        <v>1.0154525386313467</v>
      </c>
      <c r="F235" s="8">
        <v>6</v>
      </c>
      <c r="G235" s="8">
        <f>G190</f>
        <v>4</v>
      </c>
      <c r="H235" s="8">
        <f>H189</f>
        <v>69</v>
      </c>
      <c r="I235" s="8">
        <f>I189</f>
        <v>151</v>
      </c>
      <c r="J235" s="7">
        <f>J189</f>
        <v>0.45695364238410596</v>
      </c>
      <c r="K235" s="47">
        <f t="shared" si="17"/>
        <v>75</v>
      </c>
      <c r="L235" s="31">
        <f>L189</f>
        <v>0.92</v>
      </c>
      <c r="M235" s="8">
        <v>7</v>
      </c>
      <c r="N235" s="8">
        <v>4</v>
      </c>
      <c r="O235" s="8">
        <f t="shared" si="18"/>
        <v>11</v>
      </c>
      <c r="P235" s="2">
        <v>5</v>
      </c>
      <c r="Q235" s="28">
        <v>27</v>
      </c>
    </row>
    <row r="236" spans="2:17" ht="12.75">
      <c r="B236" s="19" t="s">
        <v>65</v>
      </c>
      <c r="C236" s="29">
        <v>27</v>
      </c>
      <c r="D236" s="7">
        <v>0.5</v>
      </c>
      <c r="E236" s="30">
        <f t="shared" si="16"/>
        <v>1.0326797385620916</v>
      </c>
      <c r="F236" s="8">
        <v>5</v>
      </c>
      <c r="G236" s="8">
        <f>G194</f>
        <v>2</v>
      </c>
      <c r="H236" s="8">
        <f>H193</f>
        <v>79</v>
      </c>
      <c r="I236" s="8">
        <f>I193</f>
        <v>153</v>
      </c>
      <c r="J236" s="7">
        <f>J193</f>
        <v>0.5163398692810458</v>
      </c>
      <c r="K236" s="47">
        <f t="shared" si="17"/>
        <v>81</v>
      </c>
      <c r="L236" s="31">
        <f>L193</f>
        <v>0.9753086419753086</v>
      </c>
      <c r="M236" s="8">
        <v>4</v>
      </c>
      <c r="N236" s="8">
        <v>9</v>
      </c>
      <c r="O236" s="8">
        <f t="shared" si="18"/>
        <v>13</v>
      </c>
      <c r="P236" s="2">
        <v>7</v>
      </c>
      <c r="Q236" s="28">
        <v>30</v>
      </c>
    </row>
    <row r="237" spans="2:17" ht="12.75">
      <c r="B237" s="19" t="s">
        <v>67</v>
      </c>
      <c r="C237" s="9">
        <v>22</v>
      </c>
      <c r="D237" s="7">
        <v>0.4</v>
      </c>
      <c r="E237" s="30">
        <f t="shared" si="16"/>
        <v>1.0714285714285714</v>
      </c>
      <c r="F237" s="8">
        <v>4</v>
      </c>
      <c r="G237" s="8">
        <f>G198</f>
        <v>4</v>
      </c>
      <c r="H237" s="8">
        <f>H197</f>
        <v>63</v>
      </c>
      <c r="I237" s="8">
        <f>I197</f>
        <v>147</v>
      </c>
      <c r="J237" s="7">
        <f>J197</f>
        <v>0.42857142857142855</v>
      </c>
      <c r="K237" s="47">
        <f t="shared" si="17"/>
        <v>66</v>
      </c>
      <c r="L237" s="31">
        <f>L197</f>
        <v>0.9545454545454546</v>
      </c>
      <c r="M237" s="8">
        <v>5</v>
      </c>
      <c r="N237" s="8">
        <v>4</v>
      </c>
      <c r="O237" s="8">
        <f t="shared" si="18"/>
        <v>9</v>
      </c>
      <c r="P237" s="40">
        <v>4</v>
      </c>
      <c r="Q237" s="28">
        <v>25</v>
      </c>
    </row>
    <row r="238" spans="2:17" ht="12.75">
      <c r="B238" s="19" t="s">
        <v>30</v>
      </c>
      <c r="C238" s="10">
        <v>22</v>
      </c>
      <c r="D238" s="7">
        <v>0.4</v>
      </c>
      <c r="E238" s="30">
        <f t="shared" si="16"/>
        <v>1.0839160839160837</v>
      </c>
      <c r="F238" s="8">
        <v>3</v>
      </c>
      <c r="G238" s="8">
        <f>G202</f>
        <v>2</v>
      </c>
      <c r="H238" s="8">
        <f>H201</f>
        <v>62</v>
      </c>
      <c r="I238" s="8">
        <f>I201</f>
        <v>143</v>
      </c>
      <c r="J238" s="7">
        <f>J201</f>
        <v>0.43356643356643354</v>
      </c>
      <c r="K238" s="47">
        <f t="shared" si="17"/>
        <v>66</v>
      </c>
      <c r="L238" s="31">
        <f>L201</f>
        <v>0.9393939393939394</v>
      </c>
      <c r="M238" s="8">
        <v>6</v>
      </c>
      <c r="N238" s="8">
        <v>9</v>
      </c>
      <c r="O238" s="8">
        <f t="shared" si="18"/>
        <v>15</v>
      </c>
      <c r="P238" s="40">
        <v>8</v>
      </c>
      <c r="Q238" s="28">
        <v>25</v>
      </c>
    </row>
    <row r="239" spans="2:17" ht="12.75">
      <c r="B239" s="19" t="s">
        <v>74</v>
      </c>
      <c r="C239" s="29">
        <v>25</v>
      </c>
      <c r="D239" s="7">
        <v>0.45</v>
      </c>
      <c r="E239" s="30">
        <f t="shared" si="16"/>
        <v>1.2077294685990336</v>
      </c>
      <c r="F239" s="8">
        <v>1</v>
      </c>
      <c r="G239" s="24">
        <f>G206</f>
        <v>6</v>
      </c>
      <c r="H239" s="8">
        <f>H205</f>
        <v>75</v>
      </c>
      <c r="I239" s="8">
        <f>I205</f>
        <v>138</v>
      </c>
      <c r="J239" s="7">
        <f>J205</f>
        <v>0.5434782608695652</v>
      </c>
      <c r="K239" s="47">
        <f t="shared" si="17"/>
        <v>75</v>
      </c>
      <c r="L239" s="31">
        <f>L205</f>
        <v>1</v>
      </c>
      <c r="M239" s="8">
        <v>1</v>
      </c>
      <c r="N239" s="8">
        <v>1</v>
      </c>
      <c r="O239" s="8">
        <f t="shared" si="18"/>
        <v>2</v>
      </c>
      <c r="P239" s="40">
        <v>1</v>
      </c>
      <c r="Q239" s="28">
        <v>27</v>
      </c>
    </row>
    <row r="240" spans="2:17" ht="12.75">
      <c r="B240" s="19" t="s">
        <v>39</v>
      </c>
      <c r="C240" s="10">
        <v>22</v>
      </c>
      <c r="D240" s="44">
        <v>0.4</v>
      </c>
      <c r="E240" s="30">
        <f t="shared" si="16"/>
        <v>1.2291666666666665</v>
      </c>
      <c r="F240" s="40">
        <v>2</v>
      </c>
      <c r="G240" s="40">
        <f>G210</f>
        <v>4</v>
      </c>
      <c r="H240" s="40">
        <f>H209</f>
        <v>59</v>
      </c>
      <c r="I240" s="40">
        <f>I209</f>
        <v>120</v>
      </c>
      <c r="J240" s="44">
        <f>J209</f>
        <v>0.49166666666666664</v>
      </c>
      <c r="K240" s="47">
        <f t="shared" si="17"/>
        <v>66</v>
      </c>
      <c r="L240" s="46">
        <f>L209</f>
        <v>0.8939393939393939</v>
      </c>
      <c r="M240" s="40">
        <v>8</v>
      </c>
      <c r="N240" s="40">
        <v>4</v>
      </c>
      <c r="O240" s="8">
        <f t="shared" si="18"/>
        <v>12</v>
      </c>
      <c r="P240" s="40">
        <v>6</v>
      </c>
      <c r="Q240" s="28">
        <v>25</v>
      </c>
    </row>
    <row r="241" spans="2:17" ht="12.75">
      <c r="B241" s="19" t="s">
        <v>57</v>
      </c>
      <c r="C241" s="10">
        <v>20</v>
      </c>
      <c r="D241" s="7">
        <v>0.35</v>
      </c>
      <c r="E241" s="30">
        <f t="shared" si="16"/>
        <v>0.7722007722007723</v>
      </c>
      <c r="F241" s="40">
        <v>12</v>
      </c>
      <c r="G241" s="40">
        <f>G214</f>
        <v>0</v>
      </c>
      <c r="H241" s="40">
        <f>H213</f>
        <v>30</v>
      </c>
      <c r="I241" s="40">
        <f>I213</f>
        <v>111</v>
      </c>
      <c r="J241" s="44">
        <f>J213</f>
        <v>0.2702702702702703</v>
      </c>
      <c r="K241" s="47">
        <f t="shared" si="17"/>
        <v>60</v>
      </c>
      <c r="L241" s="46">
        <f>L213</f>
        <v>0.5</v>
      </c>
      <c r="M241" s="40">
        <v>12</v>
      </c>
      <c r="N241" s="40">
        <v>12</v>
      </c>
      <c r="O241" s="8">
        <f t="shared" si="18"/>
        <v>24</v>
      </c>
      <c r="P241" s="40">
        <v>12</v>
      </c>
      <c r="Q241" s="40" t="s">
        <v>116</v>
      </c>
    </row>
    <row r="242" spans="2:17" ht="12.75">
      <c r="B242" s="19" t="s">
        <v>41</v>
      </c>
      <c r="C242" s="10">
        <v>25</v>
      </c>
      <c r="D242" s="7">
        <v>0.45</v>
      </c>
      <c r="E242" s="30">
        <f t="shared" si="16"/>
        <v>0.9166666666666666</v>
      </c>
      <c r="F242" s="40">
        <v>9</v>
      </c>
      <c r="G242" s="40">
        <f>G218</f>
        <v>2</v>
      </c>
      <c r="H242" s="40">
        <f>H217</f>
        <v>66</v>
      </c>
      <c r="I242" s="40">
        <f>I217</f>
        <v>160</v>
      </c>
      <c r="J242" s="44">
        <f>J217</f>
        <v>0.4125</v>
      </c>
      <c r="K242" s="47">
        <f t="shared" si="17"/>
        <v>75</v>
      </c>
      <c r="L242" s="46">
        <f>L217</f>
        <v>0.88</v>
      </c>
      <c r="M242" s="40">
        <v>9</v>
      </c>
      <c r="N242" s="8">
        <v>9</v>
      </c>
      <c r="O242" s="8">
        <f t="shared" si="18"/>
        <v>18</v>
      </c>
      <c r="P242" s="40">
        <v>9</v>
      </c>
      <c r="Q242" s="40">
        <v>25</v>
      </c>
    </row>
    <row r="243" spans="2:17" ht="12.75">
      <c r="B243" s="19" t="s">
        <v>60</v>
      </c>
      <c r="C243" s="27">
        <v>30</v>
      </c>
      <c r="D243" s="7">
        <v>0.55</v>
      </c>
      <c r="E243" s="30">
        <f t="shared" si="16"/>
        <v>0.9408033826638478</v>
      </c>
      <c r="F243" s="40">
        <v>8</v>
      </c>
      <c r="G243" s="40">
        <f>G222</f>
        <v>4</v>
      </c>
      <c r="H243" s="40">
        <f>H221</f>
        <v>89</v>
      </c>
      <c r="I243" s="40">
        <f>I221</f>
        <v>172</v>
      </c>
      <c r="J243" s="44">
        <f>J221</f>
        <v>0.5174418604651163</v>
      </c>
      <c r="K243" s="47">
        <f t="shared" si="17"/>
        <v>90</v>
      </c>
      <c r="L243" s="46">
        <f>L221</f>
        <v>0.9888888888888889</v>
      </c>
      <c r="M243" s="40">
        <v>2.5</v>
      </c>
      <c r="N243" s="40">
        <v>4</v>
      </c>
      <c r="O243" s="8">
        <f t="shared" si="18"/>
        <v>6.5</v>
      </c>
      <c r="P243" s="40">
        <v>2.5</v>
      </c>
      <c r="Q243" s="40">
        <v>30</v>
      </c>
    </row>
    <row r="244" spans="2:17" ht="12.75">
      <c r="B244" s="19" t="s">
        <v>76</v>
      </c>
      <c r="C244" s="9">
        <v>22</v>
      </c>
      <c r="D244" s="7">
        <v>0.4</v>
      </c>
      <c r="E244" s="30">
        <f t="shared" si="16"/>
        <v>0.9731543624161073</v>
      </c>
      <c r="F244" s="40">
        <v>7</v>
      </c>
      <c r="G244" s="40">
        <f>G226</f>
        <v>2</v>
      </c>
      <c r="H244" s="40">
        <f>H225</f>
        <v>58</v>
      </c>
      <c r="I244" s="40">
        <f>I225</f>
        <v>149</v>
      </c>
      <c r="J244" s="44">
        <f>J225</f>
        <v>0.38926174496644295</v>
      </c>
      <c r="K244" s="47">
        <f t="shared" si="17"/>
        <v>66</v>
      </c>
      <c r="L244" s="46">
        <f>L225</f>
        <v>0.8787878787878788</v>
      </c>
      <c r="M244" s="40">
        <v>10</v>
      </c>
      <c r="N244" s="40">
        <v>9</v>
      </c>
      <c r="O244" s="8">
        <f t="shared" si="18"/>
        <v>19</v>
      </c>
      <c r="P244" s="40">
        <v>10</v>
      </c>
      <c r="Q244" s="40">
        <v>22</v>
      </c>
    </row>
    <row r="245" spans="2:17" ht="12.75">
      <c r="B245" s="19" t="s">
        <v>79</v>
      </c>
      <c r="C245" s="9">
        <v>30</v>
      </c>
      <c r="D245" s="7">
        <v>0.55</v>
      </c>
      <c r="E245" s="30">
        <f t="shared" si="16"/>
        <v>0.8384361752237399</v>
      </c>
      <c r="F245" s="40">
        <v>10</v>
      </c>
      <c r="G245" s="40">
        <f>G230</f>
        <v>4</v>
      </c>
      <c r="H245" s="40">
        <f>H229</f>
        <v>89</v>
      </c>
      <c r="I245" s="40">
        <f>I229</f>
        <v>193</v>
      </c>
      <c r="J245" s="44">
        <f>J229</f>
        <v>0.46113989637305697</v>
      </c>
      <c r="K245" s="47">
        <f t="shared" si="17"/>
        <v>90</v>
      </c>
      <c r="L245" s="46">
        <f>L229</f>
        <v>0.9888888888888889</v>
      </c>
      <c r="M245" s="40">
        <v>2.5</v>
      </c>
      <c r="N245" s="40">
        <v>4</v>
      </c>
      <c r="O245" s="8">
        <f t="shared" si="18"/>
        <v>6.5</v>
      </c>
      <c r="P245" s="40">
        <v>2.5</v>
      </c>
      <c r="Q245" s="40">
        <v>30</v>
      </c>
    </row>
    <row r="247" ht="12.75">
      <c r="B247" s="1" t="s">
        <v>120</v>
      </c>
    </row>
    <row r="248" spans="2:16" ht="12.75">
      <c r="B248" s="19" t="s">
        <v>103</v>
      </c>
      <c r="C248" s="10" t="s">
        <v>1</v>
      </c>
      <c r="D248" s="10" t="s">
        <v>50</v>
      </c>
      <c r="E248" s="29" t="s">
        <v>89</v>
      </c>
      <c r="F248" s="8" t="s">
        <v>90</v>
      </c>
      <c r="G248" s="29" t="s">
        <v>53</v>
      </c>
      <c r="H248" s="10" t="s">
        <v>121</v>
      </c>
      <c r="I248" s="10" t="s">
        <v>122</v>
      </c>
      <c r="J248" s="11" t="s">
        <v>7</v>
      </c>
      <c r="K248" s="15" t="s">
        <v>123</v>
      </c>
      <c r="L248" s="12" t="s">
        <v>9</v>
      </c>
      <c r="M248" s="38" t="s">
        <v>55</v>
      </c>
      <c r="N248" s="7" t="s">
        <v>11</v>
      </c>
      <c r="O248" s="8" t="s">
        <v>93</v>
      </c>
      <c r="P248" s="8" t="s">
        <v>12</v>
      </c>
    </row>
    <row r="249" spans="2:17" ht="12.75">
      <c r="B249" s="19" t="s">
        <v>74</v>
      </c>
      <c r="C249" s="29">
        <v>25</v>
      </c>
      <c r="D249" s="7">
        <f>D239</f>
        <v>0.45</v>
      </c>
      <c r="E249" s="30">
        <f aca="true" t="shared" si="19" ref="E249:E260">J249/D249</f>
        <v>1.2077294685990336</v>
      </c>
      <c r="F249" s="8">
        <v>1</v>
      </c>
      <c r="G249" s="8">
        <f>G239</f>
        <v>6</v>
      </c>
      <c r="H249" s="8">
        <f>H239</f>
        <v>75</v>
      </c>
      <c r="I249" s="8">
        <f>I239</f>
        <v>138</v>
      </c>
      <c r="J249" s="7">
        <f>J205</f>
        <v>0.5434782608695652</v>
      </c>
      <c r="K249" s="47">
        <f aca="true" t="shared" si="20" ref="K249:K260">C249*3</f>
        <v>75</v>
      </c>
      <c r="L249" s="31">
        <f>L205</f>
        <v>1</v>
      </c>
      <c r="M249" s="8">
        <v>1</v>
      </c>
      <c r="N249" s="8">
        <v>1</v>
      </c>
      <c r="O249" s="8">
        <f aca="true" t="shared" si="21" ref="O249:O260">M249+N249</f>
        <v>2</v>
      </c>
      <c r="P249" s="40">
        <v>1</v>
      </c>
      <c r="Q249" s="2" t="s">
        <v>20</v>
      </c>
    </row>
    <row r="250" spans="2:17" ht="12.75">
      <c r="B250" s="19" t="s">
        <v>60</v>
      </c>
      <c r="C250" s="27">
        <v>30</v>
      </c>
      <c r="D250" s="44">
        <f>D243</f>
        <v>0.55</v>
      </c>
      <c r="E250" s="30">
        <f t="shared" si="19"/>
        <v>0.9408033826638478</v>
      </c>
      <c r="F250" s="40">
        <v>8</v>
      </c>
      <c r="G250" s="40">
        <f>G243</f>
        <v>4</v>
      </c>
      <c r="H250" s="40">
        <f>H243</f>
        <v>89</v>
      </c>
      <c r="I250" s="40">
        <f>I243</f>
        <v>172</v>
      </c>
      <c r="J250" s="44">
        <f>J221</f>
        <v>0.5174418604651163</v>
      </c>
      <c r="K250" s="47">
        <f t="shared" si="20"/>
        <v>90</v>
      </c>
      <c r="L250" s="46">
        <f>L221</f>
        <v>0.9888888888888889</v>
      </c>
      <c r="M250" s="40">
        <v>2.5</v>
      </c>
      <c r="N250" s="40">
        <v>4</v>
      </c>
      <c r="O250" s="8">
        <f t="shared" si="21"/>
        <v>6.5</v>
      </c>
      <c r="P250" s="40">
        <v>2.5</v>
      </c>
      <c r="Q250" s="2" t="s">
        <v>20</v>
      </c>
    </row>
    <row r="251" spans="2:17" ht="12.75">
      <c r="B251" s="19" t="s">
        <v>79</v>
      </c>
      <c r="C251" s="9">
        <v>30</v>
      </c>
      <c r="D251" s="44">
        <f>D245</f>
        <v>0.55</v>
      </c>
      <c r="E251" s="30">
        <f t="shared" si="19"/>
        <v>0.8384361752237399</v>
      </c>
      <c r="F251" s="40">
        <v>10</v>
      </c>
      <c r="G251" s="40">
        <f>G245</f>
        <v>4</v>
      </c>
      <c r="H251" s="40">
        <f>H245</f>
        <v>89</v>
      </c>
      <c r="I251" s="40">
        <f>I245</f>
        <v>193</v>
      </c>
      <c r="J251" s="44">
        <f>J229</f>
        <v>0.46113989637305697</v>
      </c>
      <c r="K251" s="47">
        <f t="shared" si="20"/>
        <v>90</v>
      </c>
      <c r="L251" s="46">
        <f>L229</f>
        <v>0.9888888888888889</v>
      </c>
      <c r="M251" s="40">
        <v>2.5</v>
      </c>
      <c r="N251" s="40">
        <v>4</v>
      </c>
      <c r="O251" s="8">
        <f t="shared" si="21"/>
        <v>6.5</v>
      </c>
      <c r="P251" s="40">
        <v>2.5</v>
      </c>
      <c r="Q251" s="2" t="s">
        <v>20</v>
      </c>
    </row>
    <row r="252" spans="2:17" ht="12.75">
      <c r="B252" s="19" t="s">
        <v>67</v>
      </c>
      <c r="C252" s="9">
        <v>22</v>
      </c>
      <c r="D252" s="7">
        <f>D237</f>
        <v>0.4</v>
      </c>
      <c r="E252" s="30">
        <f t="shared" si="19"/>
        <v>1.0714285714285714</v>
      </c>
      <c r="F252" s="8">
        <v>4</v>
      </c>
      <c r="G252" s="8">
        <f>G237</f>
        <v>4</v>
      </c>
      <c r="H252" s="8">
        <f>H237</f>
        <v>63</v>
      </c>
      <c r="I252" s="8">
        <f>I237</f>
        <v>147</v>
      </c>
      <c r="J252" s="7">
        <f>J197</f>
        <v>0.42857142857142855</v>
      </c>
      <c r="K252" s="47">
        <f t="shared" si="20"/>
        <v>66</v>
      </c>
      <c r="L252" s="31">
        <f>L197</f>
        <v>0.9545454545454546</v>
      </c>
      <c r="M252" s="8">
        <v>5</v>
      </c>
      <c r="N252" s="8">
        <v>4</v>
      </c>
      <c r="O252" s="8">
        <f t="shared" si="21"/>
        <v>9</v>
      </c>
      <c r="P252" s="40">
        <v>4</v>
      </c>
      <c r="Q252" s="2" t="s">
        <v>20</v>
      </c>
    </row>
    <row r="253" spans="2:17" ht="12.75">
      <c r="B253" s="19" t="s">
        <v>48</v>
      </c>
      <c r="C253" s="10">
        <v>25</v>
      </c>
      <c r="D253" s="7">
        <f>D235</f>
        <v>0.45</v>
      </c>
      <c r="E253" s="30">
        <f t="shared" si="19"/>
        <v>1.0154525386313467</v>
      </c>
      <c r="F253" s="8">
        <v>6</v>
      </c>
      <c r="G253" s="8">
        <f>G235</f>
        <v>4</v>
      </c>
      <c r="H253" s="8">
        <f>H235</f>
        <v>69</v>
      </c>
      <c r="I253" s="8">
        <f>I235</f>
        <v>151</v>
      </c>
      <c r="J253" s="7">
        <f>J189</f>
        <v>0.45695364238410596</v>
      </c>
      <c r="K253" s="47">
        <f t="shared" si="20"/>
        <v>75</v>
      </c>
      <c r="L253" s="31">
        <f>L189</f>
        <v>0.92</v>
      </c>
      <c r="M253" s="8">
        <v>7</v>
      </c>
      <c r="N253" s="8">
        <v>4</v>
      </c>
      <c r="O253" s="8">
        <f t="shared" si="21"/>
        <v>11</v>
      </c>
      <c r="P253" s="2">
        <v>5</v>
      </c>
      <c r="Q253" s="2" t="s">
        <v>20</v>
      </c>
    </row>
    <row r="254" spans="2:17" ht="12.75">
      <c r="B254" s="19" t="s">
        <v>39</v>
      </c>
      <c r="C254" s="10">
        <v>22</v>
      </c>
      <c r="D254" s="44">
        <f>D240</f>
        <v>0.4</v>
      </c>
      <c r="E254" s="30">
        <f t="shared" si="19"/>
        <v>1.2291666666666665</v>
      </c>
      <c r="F254" s="40">
        <v>2</v>
      </c>
      <c r="G254" s="40">
        <f>G240</f>
        <v>4</v>
      </c>
      <c r="H254" s="40">
        <f>H240</f>
        <v>59</v>
      </c>
      <c r="I254" s="40">
        <f>I240</f>
        <v>120</v>
      </c>
      <c r="J254" s="44">
        <f>J209</f>
        <v>0.49166666666666664</v>
      </c>
      <c r="K254" s="47">
        <f t="shared" si="20"/>
        <v>66</v>
      </c>
      <c r="L254" s="46">
        <f>L209</f>
        <v>0.8939393939393939</v>
      </c>
      <c r="M254" s="40">
        <v>8</v>
      </c>
      <c r="N254" s="40">
        <v>4</v>
      </c>
      <c r="O254" s="8">
        <f t="shared" si="21"/>
        <v>12</v>
      </c>
      <c r="P254" s="40">
        <v>6</v>
      </c>
      <c r="Q254" s="2" t="s">
        <v>20</v>
      </c>
    </row>
    <row r="255" spans="2:17" ht="12.75">
      <c r="B255" s="19" t="s">
        <v>65</v>
      </c>
      <c r="C255" s="29">
        <v>27</v>
      </c>
      <c r="D255" s="7">
        <f>D236</f>
        <v>0.5</v>
      </c>
      <c r="E255" s="30">
        <f t="shared" si="19"/>
        <v>1.0326797385620916</v>
      </c>
      <c r="F255" s="8">
        <v>5</v>
      </c>
      <c r="G255" s="8">
        <f>G236</f>
        <v>2</v>
      </c>
      <c r="H255" s="8">
        <f>H236</f>
        <v>79</v>
      </c>
      <c r="I255" s="8">
        <f>I236</f>
        <v>153</v>
      </c>
      <c r="J255" s="7">
        <f>J193</f>
        <v>0.5163398692810458</v>
      </c>
      <c r="K255" s="47">
        <f t="shared" si="20"/>
        <v>81</v>
      </c>
      <c r="L255" s="31">
        <f>L193</f>
        <v>0.9753086419753086</v>
      </c>
      <c r="M255" s="8">
        <v>4</v>
      </c>
      <c r="N255" s="8">
        <v>9</v>
      </c>
      <c r="O255" s="8">
        <f t="shared" si="21"/>
        <v>13</v>
      </c>
      <c r="P255" s="2">
        <v>7</v>
      </c>
      <c r="Q255" s="2" t="s">
        <v>20</v>
      </c>
    </row>
    <row r="256" spans="2:17" ht="12.75">
      <c r="B256" s="19" t="s">
        <v>30</v>
      </c>
      <c r="C256" s="10">
        <v>22</v>
      </c>
      <c r="D256" s="7">
        <f>D238</f>
        <v>0.4</v>
      </c>
      <c r="E256" s="30">
        <f t="shared" si="19"/>
        <v>1.0839160839160837</v>
      </c>
      <c r="F256" s="8">
        <v>3</v>
      </c>
      <c r="G256" s="8">
        <f>G238</f>
        <v>2</v>
      </c>
      <c r="H256" s="8">
        <f>H238</f>
        <v>62</v>
      </c>
      <c r="I256" s="8">
        <f>I238</f>
        <v>143</v>
      </c>
      <c r="J256" s="7">
        <f>J201</f>
        <v>0.43356643356643354</v>
      </c>
      <c r="K256" s="47">
        <f t="shared" si="20"/>
        <v>66</v>
      </c>
      <c r="L256" s="31">
        <f>L201</f>
        <v>0.9393939393939394</v>
      </c>
      <c r="M256" s="8">
        <v>6</v>
      </c>
      <c r="N256" s="8">
        <v>9</v>
      </c>
      <c r="O256" s="8">
        <f t="shared" si="21"/>
        <v>15</v>
      </c>
      <c r="P256" s="40">
        <v>8</v>
      </c>
      <c r="Q256" s="28" t="s">
        <v>20</v>
      </c>
    </row>
    <row r="257" spans="2:17" ht="12.75">
      <c r="B257" s="19" t="s">
        <v>41</v>
      </c>
      <c r="C257" s="10">
        <v>25</v>
      </c>
      <c r="D257" s="44">
        <f>D242</f>
        <v>0.45</v>
      </c>
      <c r="E257" s="30">
        <f t="shared" si="19"/>
        <v>0.9166666666666666</v>
      </c>
      <c r="F257" s="40">
        <v>9</v>
      </c>
      <c r="G257" s="40">
        <f>G242</f>
        <v>2</v>
      </c>
      <c r="H257" s="40">
        <f>H242</f>
        <v>66</v>
      </c>
      <c r="I257" s="40">
        <f>I242</f>
        <v>160</v>
      </c>
      <c r="J257" s="44">
        <f>J217</f>
        <v>0.4125</v>
      </c>
      <c r="K257" s="47">
        <f t="shared" si="20"/>
        <v>75</v>
      </c>
      <c r="L257" s="46">
        <f>L217</f>
        <v>0.88</v>
      </c>
      <c r="M257" s="40">
        <v>9</v>
      </c>
      <c r="N257" s="8">
        <v>9</v>
      </c>
      <c r="O257" s="8">
        <f t="shared" si="21"/>
        <v>18</v>
      </c>
      <c r="P257" s="40">
        <v>9</v>
      </c>
      <c r="Q257" s="2" t="s">
        <v>20</v>
      </c>
    </row>
    <row r="258" spans="2:17" ht="12.75">
      <c r="B258" s="19" t="s">
        <v>76</v>
      </c>
      <c r="C258" s="9">
        <v>22</v>
      </c>
      <c r="D258" s="44">
        <f>D244</f>
        <v>0.4</v>
      </c>
      <c r="E258" s="30">
        <f t="shared" si="19"/>
        <v>0.9731543624161073</v>
      </c>
      <c r="F258" s="40">
        <v>7</v>
      </c>
      <c r="G258" s="40">
        <f>G244</f>
        <v>2</v>
      </c>
      <c r="H258" s="40">
        <f>H244</f>
        <v>58</v>
      </c>
      <c r="I258" s="40">
        <f>I244</f>
        <v>149</v>
      </c>
      <c r="J258" s="44">
        <f>J225</f>
        <v>0.38926174496644295</v>
      </c>
      <c r="K258" s="47">
        <f t="shared" si="20"/>
        <v>66</v>
      </c>
      <c r="L258" s="46">
        <f>L225</f>
        <v>0.8787878787878788</v>
      </c>
      <c r="M258" s="40">
        <v>10</v>
      </c>
      <c r="N258" s="40">
        <v>9</v>
      </c>
      <c r="O258" s="8">
        <f t="shared" si="21"/>
        <v>19</v>
      </c>
      <c r="P258" s="40">
        <v>10</v>
      </c>
      <c r="Q258" s="2" t="s">
        <v>20</v>
      </c>
    </row>
    <row r="259" spans="2:17" ht="12.75">
      <c r="B259" s="19" t="s">
        <v>82</v>
      </c>
      <c r="C259" s="27">
        <v>30</v>
      </c>
      <c r="D259" s="44">
        <f>D234</f>
        <v>0.55</v>
      </c>
      <c r="E259" s="30">
        <f t="shared" si="19"/>
        <v>0.802437785678009</v>
      </c>
      <c r="F259" s="40">
        <v>11</v>
      </c>
      <c r="G259" s="40">
        <f>G234</f>
        <v>2</v>
      </c>
      <c r="H259" s="40">
        <f>H234</f>
        <v>79</v>
      </c>
      <c r="I259" s="40">
        <f>I234</f>
        <v>179</v>
      </c>
      <c r="J259" s="44">
        <f>J185</f>
        <v>0.441340782122905</v>
      </c>
      <c r="K259" s="47">
        <f t="shared" si="20"/>
        <v>90</v>
      </c>
      <c r="L259" s="46">
        <f>L185</f>
        <v>0.8777777777777778</v>
      </c>
      <c r="M259" s="40">
        <v>11</v>
      </c>
      <c r="N259" s="40">
        <v>9</v>
      </c>
      <c r="O259" s="8">
        <f t="shared" si="21"/>
        <v>20</v>
      </c>
      <c r="P259" s="40">
        <v>11</v>
      </c>
      <c r="Q259" s="2" t="s">
        <v>20</v>
      </c>
    </row>
    <row r="260" spans="2:17" ht="12.75">
      <c r="B260" s="19" t="s">
        <v>57</v>
      </c>
      <c r="C260" s="10">
        <v>20</v>
      </c>
      <c r="D260" s="44">
        <f>D241</f>
        <v>0.35</v>
      </c>
      <c r="E260" s="30">
        <f t="shared" si="19"/>
        <v>0.7722007722007723</v>
      </c>
      <c r="F260" s="40">
        <v>12</v>
      </c>
      <c r="G260" s="40">
        <f>G241</f>
        <v>0</v>
      </c>
      <c r="H260" s="40">
        <f>H241</f>
        <v>30</v>
      </c>
      <c r="I260" s="40">
        <f>I241</f>
        <v>111</v>
      </c>
      <c r="J260" s="44">
        <f>J213</f>
        <v>0.2702702702702703</v>
      </c>
      <c r="K260" s="47">
        <f t="shared" si="20"/>
        <v>60</v>
      </c>
      <c r="L260" s="46">
        <f>L213</f>
        <v>0.5</v>
      </c>
      <c r="M260" s="40">
        <v>12</v>
      </c>
      <c r="N260" s="40">
        <v>12</v>
      </c>
      <c r="O260" s="8">
        <f t="shared" si="21"/>
        <v>24</v>
      </c>
      <c r="P260" s="40">
        <v>12</v>
      </c>
      <c r="Q260" s="2" t="s">
        <v>20</v>
      </c>
    </row>
    <row r="261" spans="2:28" ht="12.75">
      <c r="B261" s="19" t="s">
        <v>20</v>
      </c>
      <c r="C261" s="9" t="s">
        <v>20</v>
      </c>
      <c r="D261" s="7" t="s">
        <v>20</v>
      </c>
      <c r="E261" s="30" t="s">
        <v>20</v>
      </c>
      <c r="F261" s="40" t="s">
        <v>20</v>
      </c>
      <c r="G261" s="40" t="s">
        <v>20</v>
      </c>
      <c r="H261" s="40" t="s">
        <v>20</v>
      </c>
      <c r="I261" s="40" t="s">
        <v>20</v>
      </c>
      <c r="J261" s="44" t="s">
        <v>20</v>
      </c>
      <c r="K261" s="47" t="s">
        <v>20</v>
      </c>
      <c r="L261" s="46" t="s">
        <v>20</v>
      </c>
      <c r="M261" s="36" t="s">
        <v>20</v>
      </c>
      <c r="N261" s="40" t="s">
        <v>20</v>
      </c>
      <c r="O261" s="8" t="s">
        <v>20</v>
      </c>
      <c r="P261" s="40" t="s">
        <v>20</v>
      </c>
      <c r="AB261" s="49"/>
    </row>
    <row r="262" spans="2:39" ht="12.75">
      <c r="B262" s="50" t="s">
        <v>118</v>
      </c>
      <c r="C262" s="13"/>
      <c r="D262" s="13"/>
      <c r="E262" s="13" t="s">
        <v>20</v>
      </c>
      <c r="F262" s="11"/>
      <c r="G262" s="13"/>
      <c r="H262" s="13"/>
      <c r="I262" s="13"/>
      <c r="J262" s="11"/>
      <c r="K262" s="15"/>
      <c r="L262" s="17"/>
      <c r="M262" s="38" t="s">
        <v>20</v>
      </c>
      <c r="AB262" s="51" t="s">
        <v>118</v>
      </c>
      <c r="AC262" s="52"/>
      <c r="AD262" s="13"/>
      <c r="AE262" s="13" t="s">
        <v>20</v>
      </c>
      <c r="AF262" s="11"/>
      <c r="AG262" s="13"/>
      <c r="AH262" s="13"/>
      <c r="AI262" s="13"/>
      <c r="AJ262" s="11"/>
      <c r="AK262" s="15"/>
      <c r="AL262" s="17"/>
      <c r="AM262" s="38" t="s">
        <v>20</v>
      </c>
    </row>
    <row r="263" spans="2:39" ht="12.75">
      <c r="B263" s="19" t="s">
        <v>13</v>
      </c>
      <c r="C263" s="13" t="s">
        <v>20</v>
      </c>
      <c r="D263" s="13" t="s">
        <v>20</v>
      </c>
      <c r="E263" s="13" t="s">
        <v>20</v>
      </c>
      <c r="F263" s="11" t="s">
        <v>20</v>
      </c>
      <c r="G263" s="13" t="s">
        <v>20</v>
      </c>
      <c r="H263" s="13" t="str">
        <f>D263</f>
        <v> </v>
      </c>
      <c r="I263" s="13" t="str">
        <f>E263</f>
        <v> </v>
      </c>
      <c r="J263" s="11" t="s">
        <v>20</v>
      </c>
      <c r="K263" s="15" t="str">
        <f>C263</f>
        <v> </v>
      </c>
      <c r="L263" s="12" t="s">
        <v>20</v>
      </c>
      <c r="M263" s="38" t="s">
        <v>20</v>
      </c>
      <c r="AB263" s="53" t="s">
        <v>13</v>
      </c>
      <c r="AC263" s="54" t="s">
        <v>20</v>
      </c>
      <c r="AD263" s="13" t="s">
        <v>20</v>
      </c>
      <c r="AE263" s="13" t="s">
        <v>20</v>
      </c>
      <c r="AF263" s="11" t="s">
        <v>20</v>
      </c>
      <c r="AG263" s="13" t="s">
        <v>20</v>
      </c>
      <c r="AH263" s="13" t="str">
        <f>AD263</f>
        <v> </v>
      </c>
      <c r="AI263" s="13" t="str">
        <f>AE263</f>
        <v> </v>
      </c>
      <c r="AJ263" s="11" t="s">
        <v>20</v>
      </c>
      <c r="AK263" s="15" t="str">
        <f>AC263</f>
        <v> </v>
      </c>
      <c r="AL263" s="12" t="s">
        <v>20</v>
      </c>
      <c r="AM263" s="38" t="s">
        <v>20</v>
      </c>
    </row>
    <row r="264" spans="2:39" ht="12.75">
      <c r="B264" s="19" t="s">
        <v>88</v>
      </c>
      <c r="C264" s="10" t="s">
        <v>1</v>
      </c>
      <c r="D264" s="10" t="s">
        <v>1</v>
      </c>
      <c r="E264" s="10" t="s">
        <v>2</v>
      </c>
      <c r="F264" s="11" t="s">
        <v>3</v>
      </c>
      <c r="G264" s="10" t="s">
        <v>4</v>
      </c>
      <c r="H264" s="10" t="s">
        <v>5</v>
      </c>
      <c r="I264" s="10" t="s">
        <v>18</v>
      </c>
      <c r="J264" s="11" t="s">
        <v>7</v>
      </c>
      <c r="K264" s="15" t="s">
        <v>109</v>
      </c>
      <c r="L264" s="12" t="s">
        <v>9</v>
      </c>
      <c r="M264" s="38" t="s">
        <v>10</v>
      </c>
      <c r="AB264" s="55" t="s">
        <v>88</v>
      </c>
      <c r="AC264" s="56" t="s">
        <v>1</v>
      </c>
      <c r="AD264" s="57" t="s">
        <v>1</v>
      </c>
      <c r="AE264" s="57" t="s">
        <v>2</v>
      </c>
      <c r="AF264" s="58" t="s">
        <v>3</v>
      </c>
      <c r="AG264" s="57" t="s">
        <v>4</v>
      </c>
      <c r="AH264" s="57" t="s">
        <v>5</v>
      </c>
      <c r="AI264" s="57" t="s">
        <v>18</v>
      </c>
      <c r="AJ264" s="58" t="s">
        <v>7</v>
      </c>
      <c r="AK264" s="59" t="s">
        <v>109</v>
      </c>
      <c r="AL264" s="60" t="s">
        <v>9</v>
      </c>
      <c r="AM264" s="61" t="s">
        <v>10</v>
      </c>
    </row>
    <row r="265" spans="2:39" ht="12.75">
      <c r="B265" s="62" t="s">
        <v>20</v>
      </c>
      <c r="C265" s="63" t="s">
        <v>3</v>
      </c>
      <c r="D265" s="10" t="s">
        <v>20</v>
      </c>
      <c r="E265" s="10" t="s">
        <v>20</v>
      </c>
      <c r="F265" s="11" t="s">
        <v>20</v>
      </c>
      <c r="G265" s="10" t="s">
        <v>20</v>
      </c>
      <c r="H265" s="10" t="s">
        <v>20</v>
      </c>
      <c r="I265" s="10" t="s">
        <v>20</v>
      </c>
      <c r="J265" s="11" t="s">
        <v>20</v>
      </c>
      <c r="K265" s="15" t="s">
        <v>20</v>
      </c>
      <c r="L265" s="12" t="s">
        <v>20</v>
      </c>
      <c r="M265" s="64" t="s">
        <v>72</v>
      </c>
      <c r="AB265" s="65" t="s">
        <v>20</v>
      </c>
      <c r="AC265" s="63" t="s">
        <v>3</v>
      </c>
      <c r="AD265" s="66" t="s">
        <v>20</v>
      </c>
      <c r="AE265" s="67" t="s">
        <v>20</v>
      </c>
      <c r="AF265" s="68" t="s">
        <v>20</v>
      </c>
      <c r="AG265" s="67" t="s">
        <v>20</v>
      </c>
      <c r="AH265" s="67" t="s">
        <v>20</v>
      </c>
      <c r="AI265" s="67" t="s">
        <v>20</v>
      </c>
      <c r="AJ265" s="68" t="s">
        <v>20</v>
      </c>
      <c r="AK265" s="69" t="s">
        <v>20</v>
      </c>
      <c r="AL265" s="70" t="s">
        <v>20</v>
      </c>
      <c r="AM265" s="71" t="s">
        <v>72</v>
      </c>
    </row>
    <row r="266" spans="2:39" ht="12.75">
      <c r="B266" s="19" t="s">
        <v>74</v>
      </c>
      <c r="C266" s="13">
        <v>25</v>
      </c>
      <c r="D266" s="8">
        <v>20</v>
      </c>
      <c r="E266" s="8">
        <v>65</v>
      </c>
      <c r="F266" s="7">
        <f>D266/E266</f>
        <v>0.3076923076923077</v>
      </c>
      <c r="G266" s="8">
        <v>0</v>
      </c>
      <c r="H266" s="8">
        <f>D266</f>
        <v>20</v>
      </c>
      <c r="I266" s="8">
        <f>E266</f>
        <v>65</v>
      </c>
      <c r="J266" s="7">
        <f>F266</f>
        <v>0.3076923076923077</v>
      </c>
      <c r="K266" s="47">
        <f>C266</f>
        <v>25</v>
      </c>
      <c r="L266" s="12">
        <f>H266/K266</f>
        <v>0.8</v>
      </c>
      <c r="M266" s="16" t="s">
        <v>20</v>
      </c>
      <c r="AB266" s="55" t="s">
        <v>74</v>
      </c>
      <c r="AC266" s="72">
        <v>25</v>
      </c>
      <c r="AD266" s="73" t="s">
        <v>20</v>
      </c>
      <c r="AE266" s="73" t="s">
        <v>20</v>
      </c>
      <c r="AF266" s="74" t="s">
        <v>20</v>
      </c>
      <c r="AG266" s="73" t="s">
        <v>20</v>
      </c>
      <c r="AH266" s="73" t="str">
        <f>AD266</f>
        <v> </v>
      </c>
      <c r="AI266" s="73" t="str">
        <f>AE266</f>
        <v> </v>
      </c>
      <c r="AJ266" s="74" t="s">
        <v>20</v>
      </c>
      <c r="AK266" s="75">
        <f>AC266</f>
        <v>25</v>
      </c>
      <c r="AL266" s="76" t="s">
        <v>20</v>
      </c>
      <c r="AM266" s="77" t="s">
        <v>20</v>
      </c>
    </row>
    <row r="267" spans="2:39" ht="12.75">
      <c r="B267" s="19" t="s">
        <v>20</v>
      </c>
      <c r="C267" s="11">
        <v>0.45</v>
      </c>
      <c r="D267" s="8">
        <v>25</v>
      </c>
      <c r="E267" s="8">
        <v>55</v>
      </c>
      <c r="F267" s="7">
        <f>D267/E267</f>
        <v>0.45454545454545453</v>
      </c>
      <c r="G267" s="8">
        <v>2</v>
      </c>
      <c r="H267" s="8">
        <f aca="true" t="shared" si="22" ref="H267:I270">H266+D267</f>
        <v>45</v>
      </c>
      <c r="I267" s="8">
        <f t="shared" si="22"/>
        <v>120</v>
      </c>
      <c r="J267" s="7">
        <f>H267/I267</f>
        <v>0.375</v>
      </c>
      <c r="K267" s="47">
        <f>C266*2</f>
        <v>50</v>
      </c>
      <c r="L267" s="12">
        <f>H267/K267</f>
        <v>0.9</v>
      </c>
      <c r="M267" s="16" t="s">
        <v>20</v>
      </c>
      <c r="AB267" s="55" t="s">
        <v>20</v>
      </c>
      <c r="AC267" s="78">
        <v>0.45</v>
      </c>
      <c r="AD267" s="79" t="s">
        <v>20</v>
      </c>
      <c r="AE267" s="79" t="s">
        <v>20</v>
      </c>
      <c r="AF267" s="80" t="s">
        <v>20</v>
      </c>
      <c r="AG267" s="79" t="s">
        <v>20</v>
      </c>
      <c r="AH267" s="79" t="s">
        <v>20</v>
      </c>
      <c r="AI267" s="79" t="s">
        <v>20</v>
      </c>
      <c r="AJ267" s="80" t="s">
        <v>20</v>
      </c>
      <c r="AK267" s="81">
        <f>AC266*2</f>
        <v>50</v>
      </c>
      <c r="AL267" s="82" t="s">
        <v>20</v>
      </c>
      <c r="AM267" s="83" t="s">
        <v>20</v>
      </c>
    </row>
    <row r="268" spans="2:39" ht="12.75">
      <c r="B268" s="19" t="s">
        <v>20</v>
      </c>
      <c r="C268" s="13"/>
      <c r="D268" s="8">
        <v>23</v>
      </c>
      <c r="E268" s="8">
        <v>49</v>
      </c>
      <c r="F268" s="7">
        <f>D268/E268</f>
        <v>0.46938775510204084</v>
      </c>
      <c r="G268" s="8">
        <v>0</v>
      </c>
      <c r="H268" s="8">
        <f t="shared" si="22"/>
        <v>68</v>
      </c>
      <c r="I268" s="8">
        <f t="shared" si="22"/>
        <v>169</v>
      </c>
      <c r="J268" s="7">
        <f>H268/I268</f>
        <v>0.40236686390532544</v>
      </c>
      <c r="K268" s="47">
        <f>C266*3</f>
        <v>75</v>
      </c>
      <c r="L268" s="12">
        <f>H268/K268</f>
        <v>0.9066666666666666</v>
      </c>
      <c r="M268" s="16" t="s">
        <v>20</v>
      </c>
      <c r="AB268" s="55" t="s">
        <v>20</v>
      </c>
      <c r="AC268" s="72"/>
      <c r="AD268" s="84" t="s">
        <v>20</v>
      </c>
      <c r="AE268" s="84" t="s">
        <v>20</v>
      </c>
      <c r="AF268" s="85" t="s">
        <v>20</v>
      </c>
      <c r="AG268" s="84" t="s">
        <v>20</v>
      </c>
      <c r="AH268" s="84" t="s">
        <v>20</v>
      </c>
      <c r="AI268" s="84" t="s">
        <v>20</v>
      </c>
      <c r="AJ268" s="85" t="s">
        <v>20</v>
      </c>
      <c r="AK268" s="86">
        <f>AC266*3</f>
        <v>75</v>
      </c>
      <c r="AL268" s="87" t="s">
        <v>20</v>
      </c>
      <c r="AM268" s="77" t="s">
        <v>20</v>
      </c>
    </row>
    <row r="269" spans="2:39" ht="12.75">
      <c r="B269" s="50"/>
      <c r="C269" s="13"/>
      <c r="D269" s="8">
        <v>25</v>
      </c>
      <c r="E269" s="8">
        <v>47</v>
      </c>
      <c r="F269" s="7">
        <f>D269/E269</f>
        <v>0.5319148936170213</v>
      </c>
      <c r="G269" s="8">
        <v>2</v>
      </c>
      <c r="H269" s="8">
        <f t="shared" si="22"/>
        <v>93</v>
      </c>
      <c r="I269" s="8">
        <f t="shared" si="22"/>
        <v>216</v>
      </c>
      <c r="J269" s="7">
        <f>H269/I269</f>
        <v>0.4305555555555556</v>
      </c>
      <c r="K269" s="47">
        <f>C266*4</f>
        <v>100</v>
      </c>
      <c r="L269" s="12">
        <f>H269/K269</f>
        <v>0.93</v>
      </c>
      <c r="M269" s="16" t="s">
        <v>20</v>
      </c>
      <c r="AB269" s="88"/>
      <c r="AC269" s="89"/>
      <c r="AD269" s="79" t="s">
        <v>20</v>
      </c>
      <c r="AE269" s="79" t="s">
        <v>20</v>
      </c>
      <c r="AF269" s="80" t="s">
        <v>20</v>
      </c>
      <c r="AG269" s="79" t="s">
        <v>20</v>
      </c>
      <c r="AH269" s="79" t="s">
        <v>20</v>
      </c>
      <c r="AI269" s="79" t="s">
        <v>20</v>
      </c>
      <c r="AJ269" s="80" t="s">
        <v>20</v>
      </c>
      <c r="AK269" s="81">
        <f>AC266*4</f>
        <v>100</v>
      </c>
      <c r="AL269" s="82" t="s">
        <v>20</v>
      </c>
      <c r="AM269" s="83" t="s">
        <v>20</v>
      </c>
    </row>
    <row r="270" spans="2:39" ht="12.75">
      <c r="B270" s="50"/>
      <c r="C270" s="13"/>
      <c r="D270" s="8">
        <v>14</v>
      </c>
      <c r="E270" s="8">
        <v>52</v>
      </c>
      <c r="F270" s="7">
        <f>D270/E270</f>
        <v>0.2692307692307692</v>
      </c>
      <c r="G270" s="8">
        <v>0</v>
      </c>
      <c r="H270" s="8">
        <f t="shared" si="22"/>
        <v>107</v>
      </c>
      <c r="I270" s="8">
        <f t="shared" si="22"/>
        <v>268</v>
      </c>
      <c r="J270" s="26">
        <f>H270/I270</f>
        <v>0.39925373134328357</v>
      </c>
      <c r="K270" s="47">
        <f>C266*5</f>
        <v>125</v>
      </c>
      <c r="L270" s="12">
        <f>H270/K270</f>
        <v>0.856</v>
      </c>
      <c r="M270" s="16" t="s">
        <v>20</v>
      </c>
      <c r="AB270" s="88"/>
      <c r="AC270" s="90"/>
      <c r="AD270" s="91" t="s">
        <v>20</v>
      </c>
      <c r="AE270" s="91" t="s">
        <v>20</v>
      </c>
      <c r="AF270" s="92" t="s">
        <v>20</v>
      </c>
      <c r="AG270" s="91" t="s">
        <v>20</v>
      </c>
      <c r="AH270" s="91" t="s">
        <v>20</v>
      </c>
      <c r="AI270" s="91" t="s">
        <v>20</v>
      </c>
      <c r="AJ270" s="93" t="s">
        <v>20</v>
      </c>
      <c r="AK270" s="94">
        <f>AC266*5</f>
        <v>125</v>
      </c>
      <c r="AL270" s="60" t="s">
        <v>20</v>
      </c>
      <c r="AM270" s="77" t="s">
        <v>20</v>
      </c>
    </row>
    <row r="271" spans="2:39" ht="12.75">
      <c r="B271" s="50"/>
      <c r="C271" s="13"/>
      <c r="D271" s="8"/>
      <c r="E271" s="8"/>
      <c r="F271" s="7"/>
      <c r="G271" s="95">
        <f>SUM(G266:G270)</f>
        <v>4</v>
      </c>
      <c r="H271" s="8"/>
      <c r="I271" s="8"/>
      <c r="J271" s="7"/>
      <c r="K271" s="47"/>
      <c r="L271" s="12"/>
      <c r="M271" s="64" t="s">
        <v>66</v>
      </c>
      <c r="AB271" s="96"/>
      <c r="AC271" s="97"/>
      <c r="AD271" s="98" t="s">
        <v>20</v>
      </c>
      <c r="AE271" s="98" t="s">
        <v>20</v>
      </c>
      <c r="AF271" s="85"/>
      <c r="AG271" s="99" t="s">
        <v>20</v>
      </c>
      <c r="AH271" s="98" t="s">
        <v>20</v>
      </c>
      <c r="AI271" s="98" t="s">
        <v>20</v>
      </c>
      <c r="AJ271" s="100" t="s">
        <v>20</v>
      </c>
      <c r="AK271" s="101"/>
      <c r="AL271" s="87" t="s">
        <v>20</v>
      </c>
      <c r="AM271" s="71" t="s">
        <v>66</v>
      </c>
    </row>
    <row r="272" spans="2:39" ht="12.75">
      <c r="B272" s="19" t="s">
        <v>60</v>
      </c>
      <c r="C272" s="13">
        <v>30</v>
      </c>
      <c r="D272" s="8">
        <v>27</v>
      </c>
      <c r="E272" s="8">
        <v>50</v>
      </c>
      <c r="F272" s="7">
        <f>D272/E272</f>
        <v>0.54</v>
      </c>
      <c r="G272" s="8">
        <v>0</v>
      </c>
      <c r="H272" s="8">
        <f>D272</f>
        <v>27</v>
      </c>
      <c r="I272" s="8">
        <f>E272</f>
        <v>50</v>
      </c>
      <c r="J272" s="7">
        <f>H272/I272</f>
        <v>0.54</v>
      </c>
      <c r="K272" s="47">
        <f>C272</f>
        <v>30</v>
      </c>
      <c r="L272" s="12">
        <f>H272/K272</f>
        <v>0.9</v>
      </c>
      <c r="M272" s="16" t="s">
        <v>20</v>
      </c>
      <c r="AB272" s="55" t="s">
        <v>60</v>
      </c>
      <c r="AC272" s="102">
        <v>30</v>
      </c>
      <c r="AD272" s="73" t="s">
        <v>20</v>
      </c>
      <c r="AE272" s="73" t="s">
        <v>20</v>
      </c>
      <c r="AF272" s="74" t="s">
        <v>20</v>
      </c>
      <c r="AG272" s="73" t="s">
        <v>20</v>
      </c>
      <c r="AH272" s="73" t="s">
        <v>20</v>
      </c>
      <c r="AI272" s="73" t="s">
        <v>20</v>
      </c>
      <c r="AJ272" s="74" t="s">
        <v>20</v>
      </c>
      <c r="AK272" s="75">
        <f>AC272</f>
        <v>30</v>
      </c>
      <c r="AL272" s="76" t="s">
        <v>20</v>
      </c>
      <c r="AM272" s="77" t="s">
        <v>20</v>
      </c>
    </row>
    <row r="273" spans="2:39" ht="12.75">
      <c r="B273" s="50"/>
      <c r="C273" s="11">
        <v>0.55</v>
      </c>
      <c r="D273" s="8">
        <v>27</v>
      </c>
      <c r="E273" s="8">
        <v>46</v>
      </c>
      <c r="F273" s="7">
        <f>D273/E273</f>
        <v>0.5869565217391305</v>
      </c>
      <c r="G273" s="8">
        <v>0</v>
      </c>
      <c r="H273" s="8">
        <f aca="true" t="shared" si="23" ref="H273:I276">H272+D273</f>
        <v>54</v>
      </c>
      <c r="I273" s="8">
        <f t="shared" si="23"/>
        <v>96</v>
      </c>
      <c r="J273" s="7">
        <f>H273/I273</f>
        <v>0.5625</v>
      </c>
      <c r="K273" s="47">
        <f>C272*2</f>
        <v>60</v>
      </c>
      <c r="L273" s="12">
        <f>H273/K273</f>
        <v>0.9</v>
      </c>
      <c r="M273" s="16" t="s">
        <v>20</v>
      </c>
      <c r="AB273" s="88"/>
      <c r="AC273" s="78">
        <v>0.55</v>
      </c>
      <c r="AD273" s="79" t="s">
        <v>20</v>
      </c>
      <c r="AE273" s="79" t="s">
        <v>20</v>
      </c>
      <c r="AF273" s="80" t="s">
        <v>20</v>
      </c>
      <c r="AG273" s="79" t="s">
        <v>20</v>
      </c>
      <c r="AH273" s="79" t="s">
        <v>20</v>
      </c>
      <c r="AI273" s="79" t="s">
        <v>20</v>
      </c>
      <c r="AJ273" s="80" t="s">
        <v>20</v>
      </c>
      <c r="AK273" s="81">
        <f>AC272*2</f>
        <v>60</v>
      </c>
      <c r="AL273" s="82" t="s">
        <v>20</v>
      </c>
      <c r="AM273" s="83" t="s">
        <v>20</v>
      </c>
    </row>
    <row r="274" spans="2:39" ht="12.75">
      <c r="B274" s="50"/>
      <c r="C274" s="13"/>
      <c r="D274" s="8">
        <v>30</v>
      </c>
      <c r="E274" s="8">
        <v>57</v>
      </c>
      <c r="F274" s="7">
        <f>D274/E274</f>
        <v>0.5263157894736842</v>
      </c>
      <c r="G274" s="8">
        <v>2</v>
      </c>
      <c r="H274" s="8">
        <f t="shared" si="23"/>
        <v>84</v>
      </c>
      <c r="I274" s="8">
        <f t="shared" si="23"/>
        <v>153</v>
      </c>
      <c r="J274" s="7">
        <f>H274/I274</f>
        <v>0.5490196078431373</v>
      </c>
      <c r="K274" s="47">
        <f>C272*3</f>
        <v>90</v>
      </c>
      <c r="L274" s="12">
        <f>H274/K274</f>
        <v>0.9333333333333333</v>
      </c>
      <c r="M274" s="16" t="s">
        <v>20</v>
      </c>
      <c r="AB274" s="88"/>
      <c r="AC274" s="72"/>
      <c r="AD274" s="84" t="s">
        <v>20</v>
      </c>
      <c r="AE274" s="84" t="s">
        <v>20</v>
      </c>
      <c r="AF274" s="85" t="s">
        <v>20</v>
      </c>
      <c r="AG274" s="84" t="s">
        <v>20</v>
      </c>
      <c r="AH274" s="84" t="s">
        <v>20</v>
      </c>
      <c r="AI274" s="84" t="s">
        <v>20</v>
      </c>
      <c r="AJ274" s="85" t="s">
        <v>20</v>
      </c>
      <c r="AK274" s="86">
        <f>AC272*3</f>
        <v>90</v>
      </c>
      <c r="AL274" s="87" t="s">
        <v>20</v>
      </c>
      <c r="AM274" s="77" t="s">
        <v>20</v>
      </c>
    </row>
    <row r="275" spans="2:39" ht="12.75">
      <c r="B275" s="50"/>
      <c r="C275" s="13"/>
      <c r="D275" s="8">
        <v>30</v>
      </c>
      <c r="E275" s="8">
        <v>63</v>
      </c>
      <c r="F275" s="7">
        <f>D275/E275</f>
        <v>0.47619047619047616</v>
      </c>
      <c r="G275" s="8">
        <v>2</v>
      </c>
      <c r="H275" s="8">
        <f t="shared" si="23"/>
        <v>114</v>
      </c>
      <c r="I275" s="8">
        <f t="shared" si="23"/>
        <v>216</v>
      </c>
      <c r="J275" s="7">
        <f>H275/I275</f>
        <v>0.5277777777777778</v>
      </c>
      <c r="K275" s="47">
        <f>C272*4</f>
        <v>120</v>
      </c>
      <c r="L275" s="12">
        <f>H275/K275</f>
        <v>0.95</v>
      </c>
      <c r="M275" s="16" t="s">
        <v>20</v>
      </c>
      <c r="AB275" s="88"/>
      <c r="AC275" s="89"/>
      <c r="AD275" s="79" t="s">
        <v>20</v>
      </c>
      <c r="AE275" s="79" t="s">
        <v>20</v>
      </c>
      <c r="AF275" s="80" t="s">
        <v>20</v>
      </c>
      <c r="AG275" s="79" t="s">
        <v>20</v>
      </c>
      <c r="AH275" s="79" t="s">
        <v>20</v>
      </c>
      <c r="AI275" s="79" t="s">
        <v>20</v>
      </c>
      <c r="AJ275" s="80" t="s">
        <v>20</v>
      </c>
      <c r="AK275" s="81">
        <f>AC272*4</f>
        <v>120</v>
      </c>
      <c r="AL275" s="82" t="s">
        <v>20</v>
      </c>
      <c r="AM275" s="83" t="s">
        <v>20</v>
      </c>
    </row>
    <row r="276" spans="2:39" ht="12.75">
      <c r="B276" s="50"/>
      <c r="C276" s="13"/>
      <c r="D276" s="8">
        <v>30</v>
      </c>
      <c r="E276" s="8">
        <v>52</v>
      </c>
      <c r="F276" s="7">
        <f>D276/E276</f>
        <v>0.5769230769230769</v>
      </c>
      <c r="G276" s="8">
        <v>2</v>
      </c>
      <c r="H276" s="8">
        <f t="shared" si="23"/>
        <v>144</v>
      </c>
      <c r="I276" s="8">
        <f t="shared" si="23"/>
        <v>268</v>
      </c>
      <c r="J276" s="26">
        <f>H276/I276</f>
        <v>0.5373134328358209</v>
      </c>
      <c r="K276" s="47">
        <f>C272*5</f>
        <v>150</v>
      </c>
      <c r="L276" s="12">
        <f>H276/K276</f>
        <v>0.96</v>
      </c>
      <c r="M276" s="16" t="s">
        <v>20</v>
      </c>
      <c r="AB276" s="88"/>
      <c r="AC276" s="90"/>
      <c r="AD276" s="91" t="s">
        <v>20</v>
      </c>
      <c r="AE276" s="91" t="s">
        <v>20</v>
      </c>
      <c r="AF276" s="92" t="s">
        <v>20</v>
      </c>
      <c r="AG276" s="91" t="s">
        <v>20</v>
      </c>
      <c r="AH276" s="91" t="s">
        <v>20</v>
      </c>
      <c r="AI276" s="91" t="s">
        <v>20</v>
      </c>
      <c r="AJ276" s="93" t="s">
        <v>20</v>
      </c>
      <c r="AK276" s="94">
        <f>AC272*5</f>
        <v>150</v>
      </c>
      <c r="AL276" s="60" t="s">
        <v>20</v>
      </c>
      <c r="AM276" s="77" t="s">
        <v>20</v>
      </c>
    </row>
    <row r="277" spans="2:39" ht="12.75">
      <c r="B277" s="50"/>
      <c r="C277" s="13"/>
      <c r="D277" s="8"/>
      <c r="E277" s="8"/>
      <c r="F277" s="7"/>
      <c r="G277" s="95">
        <f>SUM(G272:G276)</f>
        <v>6</v>
      </c>
      <c r="H277" s="8"/>
      <c r="I277" s="8"/>
      <c r="J277" s="7"/>
      <c r="K277" s="47"/>
      <c r="L277" s="12"/>
      <c r="M277" s="64" t="s">
        <v>84</v>
      </c>
      <c r="AB277" s="96"/>
      <c r="AC277" s="97"/>
      <c r="AD277" s="98" t="s">
        <v>20</v>
      </c>
      <c r="AE277" s="98" t="s">
        <v>20</v>
      </c>
      <c r="AF277" s="85" t="s">
        <v>20</v>
      </c>
      <c r="AG277" s="99" t="s">
        <v>20</v>
      </c>
      <c r="AH277" s="98" t="s">
        <v>20</v>
      </c>
      <c r="AI277" s="98" t="s">
        <v>20</v>
      </c>
      <c r="AJ277" s="100" t="s">
        <v>20</v>
      </c>
      <c r="AK277" s="101"/>
      <c r="AL277" s="87" t="s">
        <v>20</v>
      </c>
      <c r="AM277" s="71" t="s">
        <v>84</v>
      </c>
    </row>
    <row r="278" spans="2:39" ht="12.75">
      <c r="B278" s="19" t="s">
        <v>79</v>
      </c>
      <c r="C278" s="13">
        <v>27</v>
      </c>
      <c r="D278" s="8">
        <v>27</v>
      </c>
      <c r="E278" s="8">
        <v>50</v>
      </c>
      <c r="F278" s="7">
        <f>D278/E278</f>
        <v>0.54</v>
      </c>
      <c r="G278" s="8">
        <v>2</v>
      </c>
      <c r="H278" s="8">
        <f>D278</f>
        <v>27</v>
      </c>
      <c r="I278" s="8">
        <f>E278</f>
        <v>50</v>
      </c>
      <c r="J278" s="7">
        <f>H278/I278</f>
        <v>0.54</v>
      </c>
      <c r="K278" s="47">
        <f>C278</f>
        <v>27</v>
      </c>
      <c r="L278" s="12">
        <f>H278/K278</f>
        <v>1</v>
      </c>
      <c r="M278" s="16" t="s">
        <v>20</v>
      </c>
      <c r="AB278" s="55" t="s">
        <v>79</v>
      </c>
      <c r="AC278" s="102">
        <v>27</v>
      </c>
      <c r="AD278" s="73" t="s">
        <v>20</v>
      </c>
      <c r="AE278" s="73" t="s">
        <v>20</v>
      </c>
      <c r="AF278" s="74" t="s">
        <v>20</v>
      </c>
      <c r="AG278" s="73" t="s">
        <v>20</v>
      </c>
      <c r="AH278" s="73" t="s">
        <v>20</v>
      </c>
      <c r="AI278" s="73" t="s">
        <v>20</v>
      </c>
      <c r="AJ278" s="74" t="s">
        <v>20</v>
      </c>
      <c r="AK278" s="75">
        <f>AC278</f>
        <v>27</v>
      </c>
      <c r="AL278" s="76" t="s">
        <v>20</v>
      </c>
      <c r="AM278" s="77" t="s">
        <v>20</v>
      </c>
    </row>
    <row r="279" spans="2:39" ht="12.75">
      <c r="B279" s="50"/>
      <c r="C279" s="11">
        <v>0.5</v>
      </c>
      <c r="D279" s="8">
        <v>19</v>
      </c>
      <c r="E279" s="8">
        <v>31</v>
      </c>
      <c r="F279" s="7">
        <f>D279/E279</f>
        <v>0.6129032258064516</v>
      </c>
      <c r="G279" s="8">
        <v>0</v>
      </c>
      <c r="H279" s="8">
        <f aca="true" t="shared" si="24" ref="H279:I282">H278+D279</f>
        <v>46</v>
      </c>
      <c r="I279" s="8">
        <f t="shared" si="24"/>
        <v>81</v>
      </c>
      <c r="J279" s="7">
        <f>H279/I279</f>
        <v>0.5679012345679012</v>
      </c>
      <c r="K279" s="47">
        <f>C278*2</f>
        <v>54</v>
      </c>
      <c r="L279" s="12">
        <f>H279/K279</f>
        <v>0.8518518518518519</v>
      </c>
      <c r="M279" s="16" t="s">
        <v>20</v>
      </c>
      <c r="AB279" s="88"/>
      <c r="AC279" s="78">
        <v>0.5</v>
      </c>
      <c r="AD279" s="79" t="s">
        <v>20</v>
      </c>
      <c r="AE279" s="79" t="s">
        <v>20</v>
      </c>
      <c r="AF279" s="80" t="s">
        <v>20</v>
      </c>
      <c r="AG279" s="79" t="s">
        <v>20</v>
      </c>
      <c r="AH279" s="79" t="s">
        <v>20</v>
      </c>
      <c r="AI279" s="79" t="s">
        <v>20</v>
      </c>
      <c r="AJ279" s="80" t="s">
        <v>20</v>
      </c>
      <c r="AK279" s="81">
        <f>AC278*2</f>
        <v>54</v>
      </c>
      <c r="AL279" s="82" t="s">
        <v>20</v>
      </c>
      <c r="AM279" s="83" t="s">
        <v>20</v>
      </c>
    </row>
    <row r="280" spans="2:39" ht="12.75">
      <c r="B280" s="50"/>
      <c r="C280" s="13"/>
      <c r="D280" s="8">
        <v>25</v>
      </c>
      <c r="E280" s="8">
        <v>46</v>
      </c>
      <c r="F280" s="7">
        <f>D280/E280</f>
        <v>0.5434782608695652</v>
      </c>
      <c r="G280" s="8">
        <v>0</v>
      </c>
      <c r="H280" s="8">
        <f t="shared" si="24"/>
        <v>71</v>
      </c>
      <c r="I280" s="8">
        <f t="shared" si="24"/>
        <v>127</v>
      </c>
      <c r="J280" s="7">
        <f>H280/I280</f>
        <v>0.5590551181102362</v>
      </c>
      <c r="K280" s="47">
        <f>C278*3</f>
        <v>81</v>
      </c>
      <c r="L280" s="12">
        <f>H280/K280</f>
        <v>0.8765432098765432</v>
      </c>
      <c r="M280" s="16" t="s">
        <v>20</v>
      </c>
      <c r="AB280" s="88"/>
      <c r="AC280" s="72"/>
      <c r="AD280" s="84" t="s">
        <v>20</v>
      </c>
      <c r="AE280" s="84" t="s">
        <v>20</v>
      </c>
      <c r="AF280" s="85" t="s">
        <v>20</v>
      </c>
      <c r="AG280" s="84" t="s">
        <v>20</v>
      </c>
      <c r="AH280" s="84" t="s">
        <v>20</v>
      </c>
      <c r="AI280" s="84" t="s">
        <v>20</v>
      </c>
      <c r="AJ280" s="85" t="s">
        <v>20</v>
      </c>
      <c r="AK280" s="86">
        <f>AC278*3</f>
        <v>81</v>
      </c>
      <c r="AL280" s="87" t="s">
        <v>20</v>
      </c>
      <c r="AM280" s="77" t="s">
        <v>20</v>
      </c>
    </row>
    <row r="281" spans="2:39" ht="12.75">
      <c r="B281" s="50"/>
      <c r="C281" s="13"/>
      <c r="D281" s="8">
        <v>26</v>
      </c>
      <c r="E281" s="8">
        <v>47</v>
      </c>
      <c r="F281" s="7">
        <f>D281/E281</f>
        <v>0.5531914893617021</v>
      </c>
      <c r="G281" s="8">
        <v>0</v>
      </c>
      <c r="H281" s="8">
        <f t="shared" si="24"/>
        <v>97</v>
      </c>
      <c r="I281" s="8">
        <f t="shared" si="24"/>
        <v>174</v>
      </c>
      <c r="J281" s="7">
        <f>H281/I281</f>
        <v>0.5574712643678161</v>
      </c>
      <c r="K281" s="47">
        <f>C278*4</f>
        <v>108</v>
      </c>
      <c r="L281" s="12">
        <f>H281/K281</f>
        <v>0.8981481481481481</v>
      </c>
      <c r="M281" s="16" t="s">
        <v>20</v>
      </c>
      <c r="AB281" s="88"/>
      <c r="AC281" s="89"/>
      <c r="AD281" s="79" t="s">
        <v>20</v>
      </c>
      <c r="AE281" s="79" t="s">
        <v>20</v>
      </c>
      <c r="AF281" s="80" t="s">
        <v>20</v>
      </c>
      <c r="AG281" s="79" t="s">
        <v>20</v>
      </c>
      <c r="AH281" s="79" t="s">
        <v>20</v>
      </c>
      <c r="AI281" s="79" t="s">
        <v>20</v>
      </c>
      <c r="AJ281" s="80" t="s">
        <v>20</v>
      </c>
      <c r="AK281" s="81">
        <f>AC278*4</f>
        <v>108</v>
      </c>
      <c r="AL281" s="82" t="s">
        <v>20</v>
      </c>
      <c r="AM281" s="83" t="s">
        <v>20</v>
      </c>
    </row>
    <row r="282" spans="2:39" ht="12.75">
      <c r="B282" s="50"/>
      <c r="C282" s="13"/>
      <c r="D282" s="8">
        <v>27</v>
      </c>
      <c r="E282" s="8">
        <v>68</v>
      </c>
      <c r="F282" s="7">
        <f>D282/E282</f>
        <v>0.39705882352941174</v>
      </c>
      <c r="G282" s="8">
        <v>2</v>
      </c>
      <c r="H282" s="8">
        <f t="shared" si="24"/>
        <v>124</v>
      </c>
      <c r="I282" s="8">
        <f t="shared" si="24"/>
        <v>242</v>
      </c>
      <c r="J282" s="26">
        <f>H282/I282</f>
        <v>0.512396694214876</v>
      </c>
      <c r="K282" s="47">
        <f>C278*5</f>
        <v>135</v>
      </c>
      <c r="L282" s="12">
        <f>H282/K282</f>
        <v>0.9185185185185185</v>
      </c>
      <c r="M282" s="16" t="s">
        <v>20</v>
      </c>
      <c r="AB282" s="88"/>
      <c r="AC282" s="90"/>
      <c r="AD282" s="91" t="s">
        <v>20</v>
      </c>
      <c r="AE282" s="91" t="s">
        <v>20</v>
      </c>
      <c r="AF282" s="92" t="s">
        <v>20</v>
      </c>
      <c r="AG282" s="91" t="s">
        <v>20</v>
      </c>
      <c r="AH282" s="91" t="s">
        <v>20</v>
      </c>
      <c r="AI282" s="91" t="s">
        <v>20</v>
      </c>
      <c r="AJ282" s="93" t="s">
        <v>20</v>
      </c>
      <c r="AK282" s="94">
        <f>AC278*5</f>
        <v>135</v>
      </c>
      <c r="AL282" s="87" t="s">
        <v>20</v>
      </c>
      <c r="AM282" s="77" t="s">
        <v>20</v>
      </c>
    </row>
    <row r="283" spans="2:39" ht="12.75">
      <c r="B283" s="50"/>
      <c r="C283" s="13"/>
      <c r="D283" s="8"/>
      <c r="E283" s="8"/>
      <c r="F283" s="7"/>
      <c r="G283" s="95">
        <f>SUM(G278:G282)</f>
        <v>4</v>
      </c>
      <c r="H283" s="8"/>
      <c r="I283" s="8"/>
      <c r="J283" s="7"/>
      <c r="K283" s="47"/>
      <c r="L283" s="12" t="s">
        <v>20</v>
      </c>
      <c r="M283" s="64" t="s">
        <v>64</v>
      </c>
      <c r="AB283" s="96"/>
      <c r="AC283" s="97"/>
      <c r="AD283" s="98" t="s">
        <v>20</v>
      </c>
      <c r="AE283" s="98" t="s">
        <v>20</v>
      </c>
      <c r="AF283" s="85" t="s">
        <v>20</v>
      </c>
      <c r="AG283" s="99" t="s">
        <v>20</v>
      </c>
      <c r="AH283" s="98" t="s">
        <v>20</v>
      </c>
      <c r="AI283" s="98" t="s">
        <v>20</v>
      </c>
      <c r="AJ283" s="100" t="s">
        <v>20</v>
      </c>
      <c r="AK283" s="101"/>
      <c r="AL283" s="82" t="s">
        <v>20</v>
      </c>
      <c r="AM283" s="71" t="s">
        <v>64</v>
      </c>
    </row>
    <row r="284" spans="2:39" ht="12.75">
      <c r="B284" s="19" t="s">
        <v>67</v>
      </c>
      <c r="C284" s="13">
        <v>22</v>
      </c>
      <c r="D284" s="8">
        <v>17</v>
      </c>
      <c r="E284" s="8">
        <v>63</v>
      </c>
      <c r="F284" s="7">
        <f>D284/E284</f>
        <v>0.2698412698412698</v>
      </c>
      <c r="G284" s="8">
        <v>0</v>
      </c>
      <c r="H284" s="8">
        <f>D284</f>
        <v>17</v>
      </c>
      <c r="I284" s="8">
        <f>E284</f>
        <v>63</v>
      </c>
      <c r="J284" s="7">
        <f>H284/I284</f>
        <v>0.2698412698412698</v>
      </c>
      <c r="K284" s="47">
        <f>C284</f>
        <v>22</v>
      </c>
      <c r="L284" s="12">
        <f>H284/K284</f>
        <v>0.7727272727272727</v>
      </c>
      <c r="M284" s="16" t="s">
        <v>20</v>
      </c>
      <c r="AB284" s="55" t="s">
        <v>67</v>
      </c>
      <c r="AC284" s="102">
        <v>22</v>
      </c>
      <c r="AD284" s="73" t="s">
        <v>20</v>
      </c>
      <c r="AE284" s="73" t="s">
        <v>20</v>
      </c>
      <c r="AF284" s="74" t="s">
        <v>20</v>
      </c>
      <c r="AG284" s="73" t="s">
        <v>20</v>
      </c>
      <c r="AH284" s="73" t="s">
        <v>20</v>
      </c>
      <c r="AI284" s="73" t="s">
        <v>20</v>
      </c>
      <c r="AJ284" s="74" t="s">
        <v>20</v>
      </c>
      <c r="AK284" s="75">
        <f>AC284</f>
        <v>22</v>
      </c>
      <c r="AL284" s="87" t="s">
        <v>20</v>
      </c>
      <c r="AM284" s="77" t="s">
        <v>20</v>
      </c>
    </row>
    <row r="285" spans="2:39" ht="12.75">
      <c r="B285" s="50"/>
      <c r="C285" s="11">
        <v>0.4</v>
      </c>
      <c r="D285" s="8">
        <v>22</v>
      </c>
      <c r="E285" s="8">
        <v>31</v>
      </c>
      <c r="F285" s="7">
        <f>D285/E285</f>
        <v>0.7096774193548387</v>
      </c>
      <c r="G285" s="8">
        <v>2</v>
      </c>
      <c r="H285" s="8">
        <f aca="true" t="shared" si="25" ref="H285:I288">H284+D285</f>
        <v>39</v>
      </c>
      <c r="I285" s="8">
        <f t="shared" si="25"/>
        <v>94</v>
      </c>
      <c r="J285" s="7">
        <f>H285/I285</f>
        <v>0.4148936170212766</v>
      </c>
      <c r="K285" s="47">
        <f>C284*2</f>
        <v>44</v>
      </c>
      <c r="L285" s="12">
        <f>H285/K285</f>
        <v>0.8863636363636364</v>
      </c>
      <c r="M285" s="16" t="s">
        <v>20</v>
      </c>
      <c r="AB285" s="88"/>
      <c r="AC285" s="78">
        <v>0.4</v>
      </c>
      <c r="AD285" s="79" t="s">
        <v>20</v>
      </c>
      <c r="AE285" s="79" t="s">
        <v>20</v>
      </c>
      <c r="AF285" s="80" t="s">
        <v>20</v>
      </c>
      <c r="AG285" s="79" t="s">
        <v>20</v>
      </c>
      <c r="AH285" s="79" t="s">
        <v>20</v>
      </c>
      <c r="AI285" s="79" t="s">
        <v>20</v>
      </c>
      <c r="AJ285" s="80" t="s">
        <v>20</v>
      </c>
      <c r="AK285" s="81">
        <f>AC284*2</f>
        <v>44</v>
      </c>
      <c r="AL285" s="82" t="s">
        <v>20</v>
      </c>
      <c r="AM285" s="83" t="s">
        <v>20</v>
      </c>
    </row>
    <row r="286" spans="2:39" ht="12.75">
      <c r="B286" s="50"/>
      <c r="C286" s="13"/>
      <c r="D286" s="8">
        <v>22</v>
      </c>
      <c r="E286" s="8">
        <v>49</v>
      </c>
      <c r="F286" s="7">
        <f>D286/E286</f>
        <v>0.4489795918367347</v>
      </c>
      <c r="G286" s="8">
        <v>2</v>
      </c>
      <c r="H286" s="8">
        <f t="shared" si="25"/>
        <v>61</v>
      </c>
      <c r="I286" s="8">
        <f t="shared" si="25"/>
        <v>143</v>
      </c>
      <c r="J286" s="7">
        <f>H286/I286</f>
        <v>0.42657342657342656</v>
      </c>
      <c r="K286" s="47">
        <f>C284*3</f>
        <v>66</v>
      </c>
      <c r="L286" s="12">
        <f>H286/K286</f>
        <v>0.9242424242424242</v>
      </c>
      <c r="M286" s="16" t="s">
        <v>20</v>
      </c>
      <c r="AB286" s="88"/>
      <c r="AC286" s="72"/>
      <c r="AD286" s="84" t="s">
        <v>20</v>
      </c>
      <c r="AE286" s="84" t="s">
        <v>20</v>
      </c>
      <c r="AF286" s="85" t="s">
        <v>20</v>
      </c>
      <c r="AG286" s="84" t="s">
        <v>20</v>
      </c>
      <c r="AH286" s="84" t="s">
        <v>20</v>
      </c>
      <c r="AI286" s="84" t="s">
        <v>20</v>
      </c>
      <c r="AJ286" s="85" t="s">
        <v>20</v>
      </c>
      <c r="AK286" s="86">
        <f>AC284*3</f>
        <v>66</v>
      </c>
      <c r="AL286" s="87" t="s">
        <v>20</v>
      </c>
      <c r="AM286" s="77" t="s">
        <v>20</v>
      </c>
    </row>
    <row r="287" spans="2:39" ht="12.75">
      <c r="B287" s="50"/>
      <c r="C287" s="13"/>
      <c r="D287" s="8">
        <v>13</v>
      </c>
      <c r="E287" s="8">
        <v>63</v>
      </c>
      <c r="F287" s="7">
        <f>D287/E287</f>
        <v>0.20634920634920634</v>
      </c>
      <c r="G287" s="8">
        <v>0</v>
      </c>
      <c r="H287" s="8">
        <f t="shared" si="25"/>
        <v>74</v>
      </c>
      <c r="I287" s="8">
        <f t="shared" si="25"/>
        <v>206</v>
      </c>
      <c r="J287" s="7">
        <f>H287/I287</f>
        <v>0.3592233009708738</v>
      </c>
      <c r="K287" s="47">
        <f>C284*4</f>
        <v>88</v>
      </c>
      <c r="L287" s="12">
        <f>H287/K287</f>
        <v>0.8409090909090909</v>
      </c>
      <c r="M287" s="16" t="s">
        <v>20</v>
      </c>
      <c r="AB287" s="88"/>
      <c r="AC287" s="89"/>
      <c r="AD287" s="79" t="s">
        <v>20</v>
      </c>
      <c r="AE287" s="79" t="s">
        <v>20</v>
      </c>
      <c r="AF287" s="80" t="s">
        <v>20</v>
      </c>
      <c r="AG287" s="79" t="s">
        <v>20</v>
      </c>
      <c r="AH287" s="79" t="s">
        <v>20</v>
      </c>
      <c r="AI287" s="79" t="s">
        <v>20</v>
      </c>
      <c r="AJ287" s="80" t="s">
        <v>20</v>
      </c>
      <c r="AK287" s="81">
        <f>AC284*4</f>
        <v>88</v>
      </c>
      <c r="AL287" s="82" t="s">
        <v>20</v>
      </c>
      <c r="AM287" s="83" t="s">
        <v>20</v>
      </c>
    </row>
    <row r="288" spans="2:39" ht="12.75">
      <c r="B288" s="50"/>
      <c r="C288" s="13"/>
      <c r="D288" s="8">
        <v>13</v>
      </c>
      <c r="E288" s="8">
        <v>29</v>
      </c>
      <c r="F288" s="7">
        <f>D288/E288</f>
        <v>0.4482758620689655</v>
      </c>
      <c r="G288" s="8">
        <v>0</v>
      </c>
      <c r="H288" s="8">
        <f t="shared" si="25"/>
        <v>87</v>
      </c>
      <c r="I288" s="8">
        <f t="shared" si="25"/>
        <v>235</v>
      </c>
      <c r="J288" s="26">
        <f>H288/I288</f>
        <v>0.3702127659574468</v>
      </c>
      <c r="K288" s="47">
        <f>C284*5</f>
        <v>110</v>
      </c>
      <c r="L288" s="12">
        <f>H288/K288</f>
        <v>0.7909090909090909</v>
      </c>
      <c r="M288" s="16" t="s">
        <v>20</v>
      </c>
      <c r="AB288" s="88"/>
      <c r="AC288" s="90"/>
      <c r="AD288" s="91" t="s">
        <v>20</v>
      </c>
      <c r="AE288" s="91" t="s">
        <v>20</v>
      </c>
      <c r="AF288" s="92" t="s">
        <v>20</v>
      </c>
      <c r="AG288" s="91" t="s">
        <v>20</v>
      </c>
      <c r="AH288" s="91" t="s">
        <v>20</v>
      </c>
      <c r="AI288" s="91" t="s">
        <v>20</v>
      </c>
      <c r="AJ288" s="103" t="s">
        <v>20</v>
      </c>
      <c r="AK288" s="104">
        <f>AC284*5</f>
        <v>110</v>
      </c>
      <c r="AL288" s="87" t="s">
        <v>20</v>
      </c>
      <c r="AM288" s="77" t="s">
        <v>20</v>
      </c>
    </row>
    <row r="289" spans="2:39" ht="12.75">
      <c r="B289" s="19" t="s">
        <v>20</v>
      </c>
      <c r="C289" s="13"/>
      <c r="D289" s="8"/>
      <c r="E289" s="8"/>
      <c r="F289" s="7"/>
      <c r="G289" s="95">
        <f>SUM(G284:G288)</f>
        <v>4</v>
      </c>
      <c r="H289" s="8"/>
      <c r="I289" s="8"/>
      <c r="J289" s="7"/>
      <c r="K289" s="47"/>
      <c r="L289" s="12"/>
      <c r="M289" s="64" t="s">
        <v>38</v>
      </c>
      <c r="AB289" s="53" t="s">
        <v>20</v>
      </c>
      <c r="AC289" s="97"/>
      <c r="AD289" s="98" t="s">
        <v>20</v>
      </c>
      <c r="AE289" s="98" t="s">
        <v>20</v>
      </c>
      <c r="AF289" s="85" t="s">
        <v>20</v>
      </c>
      <c r="AG289" s="99" t="s">
        <v>20</v>
      </c>
      <c r="AH289" s="98" t="s">
        <v>20</v>
      </c>
      <c r="AI289" s="98" t="s">
        <v>20</v>
      </c>
      <c r="AJ289" s="105" t="s">
        <v>20</v>
      </c>
      <c r="AK289" s="101"/>
      <c r="AL289" s="82" t="s">
        <v>20</v>
      </c>
      <c r="AM289" s="71" t="s">
        <v>38</v>
      </c>
    </row>
    <row r="290" spans="2:39" ht="12.75">
      <c r="B290" s="19" t="s">
        <v>39</v>
      </c>
      <c r="C290" s="13">
        <v>25</v>
      </c>
      <c r="D290" s="8">
        <v>25</v>
      </c>
      <c r="E290" s="8">
        <v>65</v>
      </c>
      <c r="F290" s="7">
        <f>D290/E290</f>
        <v>0.38461538461538464</v>
      </c>
      <c r="G290" s="8">
        <v>2</v>
      </c>
      <c r="H290" s="8">
        <f>D290</f>
        <v>25</v>
      </c>
      <c r="I290" s="8">
        <f>E290</f>
        <v>65</v>
      </c>
      <c r="J290" s="7">
        <f>H290/I290</f>
        <v>0.38461538461538464</v>
      </c>
      <c r="K290" s="47">
        <f>C290</f>
        <v>25</v>
      </c>
      <c r="L290" s="12">
        <f>H290/K290</f>
        <v>1</v>
      </c>
      <c r="M290" s="16" t="s">
        <v>20</v>
      </c>
      <c r="AB290" s="55" t="s">
        <v>39</v>
      </c>
      <c r="AC290" s="102">
        <v>25</v>
      </c>
      <c r="AD290" s="73" t="s">
        <v>20</v>
      </c>
      <c r="AE290" s="73" t="s">
        <v>20</v>
      </c>
      <c r="AF290" s="74" t="s">
        <v>20</v>
      </c>
      <c r="AG290" s="73" t="s">
        <v>20</v>
      </c>
      <c r="AH290" s="73" t="s">
        <v>20</v>
      </c>
      <c r="AI290" s="73" t="s">
        <v>20</v>
      </c>
      <c r="AJ290" s="85" t="s">
        <v>20</v>
      </c>
      <c r="AK290" s="75">
        <f>AC290</f>
        <v>25</v>
      </c>
      <c r="AL290" s="87" t="s">
        <v>20</v>
      </c>
      <c r="AM290" s="77" t="s">
        <v>20</v>
      </c>
    </row>
    <row r="291" spans="2:39" ht="12.75">
      <c r="B291" s="50"/>
      <c r="C291" s="11">
        <v>0.45</v>
      </c>
      <c r="D291" s="8">
        <v>25</v>
      </c>
      <c r="E291" s="8">
        <v>46</v>
      </c>
      <c r="F291" s="7">
        <f>D291/E291</f>
        <v>0.5434782608695652</v>
      </c>
      <c r="G291" s="8">
        <v>2</v>
      </c>
      <c r="H291" s="8">
        <f aca="true" t="shared" si="26" ref="H291:I294">H290+D291</f>
        <v>50</v>
      </c>
      <c r="I291" s="8">
        <f t="shared" si="26"/>
        <v>111</v>
      </c>
      <c r="J291" s="7">
        <f>H291/I291</f>
        <v>0.45045045045045046</v>
      </c>
      <c r="K291" s="47">
        <f>C290*2</f>
        <v>50</v>
      </c>
      <c r="L291" s="12">
        <f>H291/K291</f>
        <v>1</v>
      </c>
      <c r="M291" s="16" t="s">
        <v>20</v>
      </c>
      <c r="AB291" s="88"/>
      <c r="AC291" s="78">
        <v>0.45</v>
      </c>
      <c r="AD291" s="79" t="s">
        <v>20</v>
      </c>
      <c r="AE291" s="79" t="s">
        <v>20</v>
      </c>
      <c r="AF291" s="80" t="s">
        <v>20</v>
      </c>
      <c r="AG291" s="79" t="s">
        <v>20</v>
      </c>
      <c r="AH291" s="79" t="s">
        <v>20</v>
      </c>
      <c r="AI291" s="79" t="s">
        <v>20</v>
      </c>
      <c r="AJ291" s="80" t="s">
        <v>20</v>
      </c>
      <c r="AK291" s="81">
        <f>AC290*2</f>
        <v>50</v>
      </c>
      <c r="AL291" s="82" t="s">
        <v>20</v>
      </c>
      <c r="AM291" s="83" t="s">
        <v>20</v>
      </c>
    </row>
    <row r="292" spans="2:39" ht="12.75">
      <c r="B292" s="50"/>
      <c r="C292" s="13"/>
      <c r="D292" s="8">
        <v>25</v>
      </c>
      <c r="E292" s="8">
        <v>46</v>
      </c>
      <c r="F292" s="7">
        <f>D292/E292</f>
        <v>0.5434782608695652</v>
      </c>
      <c r="G292" s="8">
        <v>2</v>
      </c>
      <c r="H292" s="8">
        <f t="shared" si="26"/>
        <v>75</v>
      </c>
      <c r="I292" s="8">
        <f t="shared" si="26"/>
        <v>157</v>
      </c>
      <c r="J292" s="7">
        <f>H292/I292</f>
        <v>0.47770700636942676</v>
      </c>
      <c r="K292" s="47">
        <f>C290*3</f>
        <v>75</v>
      </c>
      <c r="L292" s="12">
        <f>H292/K292</f>
        <v>1</v>
      </c>
      <c r="M292" s="16" t="s">
        <v>20</v>
      </c>
      <c r="AB292" s="88"/>
      <c r="AC292" s="72"/>
      <c r="AD292" s="84" t="s">
        <v>20</v>
      </c>
      <c r="AE292" s="84" t="s">
        <v>20</v>
      </c>
      <c r="AF292" s="85" t="s">
        <v>20</v>
      </c>
      <c r="AG292" s="84" t="s">
        <v>20</v>
      </c>
      <c r="AH292" s="84" t="s">
        <v>20</v>
      </c>
      <c r="AI292" s="84" t="s">
        <v>20</v>
      </c>
      <c r="AJ292" s="85" t="s">
        <v>20</v>
      </c>
      <c r="AK292" s="86">
        <f>AC290*3</f>
        <v>75</v>
      </c>
      <c r="AL292" s="87" t="s">
        <v>20</v>
      </c>
      <c r="AM292" s="77" t="s">
        <v>20</v>
      </c>
    </row>
    <row r="293" spans="2:39" ht="12.75">
      <c r="B293" s="50"/>
      <c r="C293" s="13"/>
      <c r="D293" s="8">
        <v>25</v>
      </c>
      <c r="E293" s="8">
        <v>50</v>
      </c>
      <c r="F293" s="7">
        <f>D293/E293</f>
        <v>0.5</v>
      </c>
      <c r="G293" s="8">
        <v>2</v>
      </c>
      <c r="H293" s="8">
        <f t="shared" si="26"/>
        <v>100</v>
      </c>
      <c r="I293" s="8">
        <f t="shared" si="26"/>
        <v>207</v>
      </c>
      <c r="J293" s="7">
        <f>H293/I293</f>
        <v>0.4830917874396135</v>
      </c>
      <c r="K293" s="47">
        <f>C290*4</f>
        <v>100</v>
      </c>
      <c r="L293" s="12">
        <f>H293/K293</f>
        <v>1</v>
      </c>
      <c r="M293" s="16" t="s">
        <v>20</v>
      </c>
      <c r="AB293" s="88"/>
      <c r="AC293" s="89"/>
      <c r="AD293" s="79" t="s">
        <v>20</v>
      </c>
      <c r="AE293" s="79" t="s">
        <v>20</v>
      </c>
      <c r="AF293" s="80" t="s">
        <v>20</v>
      </c>
      <c r="AG293" s="79" t="s">
        <v>20</v>
      </c>
      <c r="AH293" s="79" t="s">
        <v>20</v>
      </c>
      <c r="AI293" s="79" t="s">
        <v>20</v>
      </c>
      <c r="AJ293" s="80" t="s">
        <v>20</v>
      </c>
      <c r="AK293" s="81">
        <f>AC290*4</f>
        <v>100</v>
      </c>
      <c r="AL293" s="82" t="s">
        <v>20</v>
      </c>
      <c r="AM293" s="83" t="s">
        <v>20</v>
      </c>
    </row>
    <row r="294" spans="2:39" ht="12.75">
      <c r="B294" s="50"/>
      <c r="C294" s="13"/>
      <c r="D294" s="8">
        <v>25</v>
      </c>
      <c r="E294" s="8">
        <v>29</v>
      </c>
      <c r="F294" s="7">
        <f>D294/E294</f>
        <v>0.8620689655172413</v>
      </c>
      <c r="G294" s="8">
        <v>2</v>
      </c>
      <c r="H294" s="8">
        <f t="shared" si="26"/>
        <v>125</v>
      </c>
      <c r="I294" s="8">
        <f t="shared" si="26"/>
        <v>236</v>
      </c>
      <c r="J294" s="26">
        <f>H294/I294</f>
        <v>0.5296610169491526</v>
      </c>
      <c r="K294" s="47">
        <f>C290*5</f>
        <v>125</v>
      </c>
      <c r="L294" s="12">
        <f>H294/K294</f>
        <v>1</v>
      </c>
      <c r="M294" s="106" t="s">
        <v>20</v>
      </c>
      <c r="AB294" s="88"/>
      <c r="AC294" s="90"/>
      <c r="AD294" s="91" t="s">
        <v>20</v>
      </c>
      <c r="AE294" s="91" t="s">
        <v>20</v>
      </c>
      <c r="AF294" s="92" t="s">
        <v>20</v>
      </c>
      <c r="AG294" s="91" t="s">
        <v>20</v>
      </c>
      <c r="AH294" s="91" t="s">
        <v>20</v>
      </c>
      <c r="AI294" s="91" t="s">
        <v>20</v>
      </c>
      <c r="AJ294" s="93" t="s">
        <v>20</v>
      </c>
      <c r="AK294" s="94">
        <f>AC290*5</f>
        <v>125</v>
      </c>
      <c r="AL294" s="87" t="s">
        <v>20</v>
      </c>
      <c r="AM294" s="107" t="s">
        <v>20</v>
      </c>
    </row>
    <row r="295" spans="2:39" ht="12.75">
      <c r="B295" s="50"/>
      <c r="C295" s="13"/>
      <c r="D295" s="8"/>
      <c r="E295" s="8"/>
      <c r="F295" s="7"/>
      <c r="G295" s="95">
        <f>SUM(G290:G294)</f>
        <v>10</v>
      </c>
      <c r="H295" s="8"/>
      <c r="I295" s="8"/>
      <c r="J295" s="7"/>
      <c r="K295" s="47"/>
      <c r="L295" s="12"/>
      <c r="M295" s="64" t="s">
        <v>63</v>
      </c>
      <c r="AB295" s="96"/>
      <c r="AC295" s="97"/>
      <c r="AD295" s="98" t="s">
        <v>20</v>
      </c>
      <c r="AE295" s="98" t="s">
        <v>20</v>
      </c>
      <c r="AF295" s="85" t="s">
        <v>20</v>
      </c>
      <c r="AG295" s="99" t="s">
        <v>20</v>
      </c>
      <c r="AH295" s="98" t="s">
        <v>20</v>
      </c>
      <c r="AI295" s="98"/>
      <c r="AJ295" s="100" t="s">
        <v>20</v>
      </c>
      <c r="AK295" s="101"/>
      <c r="AL295" s="82" t="s">
        <v>20</v>
      </c>
      <c r="AM295" s="71" t="s">
        <v>63</v>
      </c>
    </row>
    <row r="296" spans="2:39" ht="12.75">
      <c r="B296" s="19" t="s">
        <v>65</v>
      </c>
      <c r="C296" s="13">
        <v>27</v>
      </c>
      <c r="D296" s="8">
        <v>27</v>
      </c>
      <c r="E296" s="8">
        <v>63</v>
      </c>
      <c r="F296" s="7">
        <f>D296/E296</f>
        <v>0.42857142857142855</v>
      </c>
      <c r="G296" s="8">
        <v>2</v>
      </c>
      <c r="H296" s="8">
        <f>D296</f>
        <v>27</v>
      </c>
      <c r="I296" s="8">
        <f>E296</f>
        <v>63</v>
      </c>
      <c r="J296" s="7">
        <f>H296/I296</f>
        <v>0.42857142857142855</v>
      </c>
      <c r="K296" s="47">
        <f>C296</f>
        <v>27</v>
      </c>
      <c r="L296" s="12">
        <f>H296/K296</f>
        <v>1</v>
      </c>
      <c r="M296" s="38" t="s">
        <v>20</v>
      </c>
      <c r="AB296" s="55" t="s">
        <v>65</v>
      </c>
      <c r="AC296" s="102">
        <v>27</v>
      </c>
      <c r="AD296" s="73" t="s">
        <v>20</v>
      </c>
      <c r="AE296" s="73" t="s">
        <v>20</v>
      </c>
      <c r="AF296" s="74" t="s">
        <v>20</v>
      </c>
      <c r="AG296" s="73" t="s">
        <v>20</v>
      </c>
      <c r="AH296" s="73" t="s">
        <v>20</v>
      </c>
      <c r="AI296" s="73" t="s">
        <v>20</v>
      </c>
      <c r="AJ296" s="74" t="s">
        <v>20</v>
      </c>
      <c r="AK296" s="75">
        <f>AC296</f>
        <v>27</v>
      </c>
      <c r="AL296" s="87" t="s">
        <v>20</v>
      </c>
      <c r="AM296" s="61" t="s">
        <v>20</v>
      </c>
    </row>
    <row r="297" spans="2:39" ht="12.75">
      <c r="B297" s="50"/>
      <c r="C297" s="11">
        <v>0.5</v>
      </c>
      <c r="D297" s="8">
        <v>21</v>
      </c>
      <c r="E297" s="8">
        <v>55</v>
      </c>
      <c r="F297" s="7">
        <f>D297/E297</f>
        <v>0.38181818181818183</v>
      </c>
      <c r="G297" s="8">
        <v>0</v>
      </c>
      <c r="H297" s="8">
        <f aca="true" t="shared" si="27" ref="H297:I300">H296+D297</f>
        <v>48</v>
      </c>
      <c r="I297" s="8">
        <f t="shared" si="27"/>
        <v>118</v>
      </c>
      <c r="J297" s="7">
        <f>H297/I297</f>
        <v>0.4067796610169492</v>
      </c>
      <c r="K297" s="47">
        <f>C296*2</f>
        <v>54</v>
      </c>
      <c r="L297" s="12">
        <f>H297/K297</f>
        <v>0.8888888888888888</v>
      </c>
      <c r="M297" s="38" t="s">
        <v>20</v>
      </c>
      <c r="AB297" s="88"/>
      <c r="AC297" s="78">
        <v>0.5</v>
      </c>
      <c r="AD297" s="79" t="s">
        <v>20</v>
      </c>
      <c r="AE297" s="79" t="s">
        <v>20</v>
      </c>
      <c r="AF297" s="80" t="s">
        <v>20</v>
      </c>
      <c r="AG297" s="79" t="s">
        <v>20</v>
      </c>
      <c r="AH297" s="79" t="s">
        <v>20</v>
      </c>
      <c r="AI297" s="79" t="s">
        <v>20</v>
      </c>
      <c r="AJ297" s="80" t="s">
        <v>20</v>
      </c>
      <c r="AK297" s="81">
        <f>AC296*2</f>
        <v>54</v>
      </c>
      <c r="AL297" s="82" t="s">
        <v>20</v>
      </c>
      <c r="AM297" s="108" t="s">
        <v>20</v>
      </c>
    </row>
    <row r="298" spans="2:39" ht="12.75">
      <c r="B298" s="50"/>
      <c r="C298" s="13"/>
      <c r="D298" s="8">
        <v>20</v>
      </c>
      <c r="E298" s="8">
        <v>57</v>
      </c>
      <c r="F298" s="7">
        <f>D298/E298</f>
        <v>0.3508771929824561</v>
      </c>
      <c r="G298" s="8">
        <v>0</v>
      </c>
      <c r="H298" s="8">
        <f t="shared" si="27"/>
        <v>68</v>
      </c>
      <c r="I298" s="8">
        <f t="shared" si="27"/>
        <v>175</v>
      </c>
      <c r="J298" s="7">
        <f>H298/I298</f>
        <v>0.38857142857142857</v>
      </c>
      <c r="K298" s="47">
        <f>C296*3</f>
        <v>81</v>
      </c>
      <c r="L298" s="12">
        <f>H298/K298</f>
        <v>0.8395061728395061</v>
      </c>
      <c r="M298" s="38" t="s">
        <v>20</v>
      </c>
      <c r="AB298" s="88"/>
      <c r="AC298" s="72"/>
      <c r="AD298" s="84" t="s">
        <v>20</v>
      </c>
      <c r="AE298" s="84" t="s">
        <v>20</v>
      </c>
      <c r="AF298" s="85" t="s">
        <v>20</v>
      </c>
      <c r="AG298" s="84" t="s">
        <v>20</v>
      </c>
      <c r="AH298" s="84" t="s">
        <v>20</v>
      </c>
      <c r="AI298" s="84" t="s">
        <v>20</v>
      </c>
      <c r="AJ298" s="85" t="s">
        <v>20</v>
      </c>
      <c r="AK298" s="86">
        <f>AC296*3</f>
        <v>81</v>
      </c>
      <c r="AL298" s="87" t="s">
        <v>20</v>
      </c>
      <c r="AM298" s="61" t="s">
        <v>20</v>
      </c>
    </row>
    <row r="299" spans="2:39" ht="12.75">
      <c r="B299" s="50"/>
      <c r="C299" s="13"/>
      <c r="D299" s="8">
        <v>18</v>
      </c>
      <c r="E299" s="8">
        <v>50</v>
      </c>
      <c r="F299" s="7">
        <f>D299/E299</f>
        <v>0.36</v>
      </c>
      <c r="G299" s="8">
        <v>0</v>
      </c>
      <c r="H299" s="8">
        <f t="shared" si="27"/>
        <v>86</v>
      </c>
      <c r="I299" s="8">
        <f t="shared" si="27"/>
        <v>225</v>
      </c>
      <c r="J299" s="7">
        <f>H299/I299</f>
        <v>0.38222222222222224</v>
      </c>
      <c r="K299" s="47">
        <f>C296*4</f>
        <v>108</v>
      </c>
      <c r="L299" s="12">
        <f>H299/K299</f>
        <v>0.7962962962962963</v>
      </c>
      <c r="M299" s="38" t="s">
        <v>20</v>
      </c>
      <c r="AB299" s="88"/>
      <c r="AC299" s="89"/>
      <c r="AD299" s="79" t="s">
        <v>20</v>
      </c>
      <c r="AE299" s="79" t="s">
        <v>20</v>
      </c>
      <c r="AF299" s="80" t="s">
        <v>20</v>
      </c>
      <c r="AG299" s="79" t="s">
        <v>20</v>
      </c>
      <c r="AH299" s="79" t="s">
        <v>20</v>
      </c>
      <c r="AI299" s="79" t="s">
        <v>20</v>
      </c>
      <c r="AJ299" s="80" t="s">
        <v>20</v>
      </c>
      <c r="AK299" s="81">
        <f>AC296*4</f>
        <v>108</v>
      </c>
      <c r="AL299" s="82" t="s">
        <v>20</v>
      </c>
      <c r="AM299" s="108" t="s">
        <v>20</v>
      </c>
    </row>
    <row r="300" spans="2:39" ht="12.75">
      <c r="B300" s="50"/>
      <c r="C300" s="13"/>
      <c r="D300" s="8">
        <v>22</v>
      </c>
      <c r="E300" s="8">
        <v>68</v>
      </c>
      <c r="F300" s="7">
        <f>D300/E300</f>
        <v>0.3235294117647059</v>
      </c>
      <c r="G300" s="8">
        <v>0</v>
      </c>
      <c r="H300" s="8">
        <f t="shared" si="27"/>
        <v>108</v>
      </c>
      <c r="I300" s="8">
        <f t="shared" si="27"/>
        <v>293</v>
      </c>
      <c r="J300" s="26">
        <f>H300/I300</f>
        <v>0.36860068259385664</v>
      </c>
      <c r="K300" s="47">
        <f>C296*5</f>
        <v>135</v>
      </c>
      <c r="L300" s="12">
        <f>H300/K300</f>
        <v>0.8</v>
      </c>
      <c r="M300" s="38" t="s">
        <v>20</v>
      </c>
      <c r="AB300" s="88"/>
      <c r="AC300" s="90"/>
      <c r="AD300" s="91" t="s">
        <v>20</v>
      </c>
      <c r="AE300" s="91" t="s">
        <v>33</v>
      </c>
      <c r="AF300" s="92" t="s">
        <v>20</v>
      </c>
      <c r="AG300" s="91" t="s">
        <v>20</v>
      </c>
      <c r="AH300" s="91" t="s">
        <v>20</v>
      </c>
      <c r="AI300" s="91" t="s">
        <v>20</v>
      </c>
      <c r="AJ300" s="103" t="s">
        <v>20</v>
      </c>
      <c r="AK300" s="94">
        <f>AC296*5</f>
        <v>135</v>
      </c>
      <c r="AL300" s="87" t="s">
        <v>20</v>
      </c>
      <c r="AM300" s="61" t="s">
        <v>20</v>
      </c>
    </row>
    <row r="301" spans="2:39" ht="12.75">
      <c r="B301" s="50"/>
      <c r="C301" s="13"/>
      <c r="D301" s="8" t="s">
        <v>20</v>
      </c>
      <c r="E301" s="8" t="s">
        <v>20</v>
      </c>
      <c r="F301" s="7" t="s">
        <v>20</v>
      </c>
      <c r="G301" s="95">
        <f>SUM(G296:G300)</f>
        <v>2</v>
      </c>
      <c r="H301" s="8" t="s">
        <v>20</v>
      </c>
      <c r="I301" s="8" t="s">
        <v>20</v>
      </c>
      <c r="J301" s="7" t="s">
        <v>20</v>
      </c>
      <c r="K301" s="47" t="s">
        <v>20</v>
      </c>
      <c r="L301" s="12" t="s">
        <v>20</v>
      </c>
      <c r="M301" s="38" t="s">
        <v>20</v>
      </c>
      <c r="AB301" s="96"/>
      <c r="AC301" s="97"/>
      <c r="AD301" s="98" t="s">
        <v>20</v>
      </c>
      <c r="AE301" s="98" t="s">
        <v>20</v>
      </c>
      <c r="AF301" s="85" t="s">
        <v>20</v>
      </c>
      <c r="AG301" s="99" t="s">
        <v>20</v>
      </c>
      <c r="AH301" s="98" t="s">
        <v>20</v>
      </c>
      <c r="AI301" s="98" t="s">
        <v>20</v>
      </c>
      <c r="AJ301" s="100" t="s">
        <v>20</v>
      </c>
      <c r="AK301" s="101" t="s">
        <v>20</v>
      </c>
      <c r="AL301" s="87" t="s">
        <v>20</v>
      </c>
      <c r="AM301" s="61" t="s">
        <v>20</v>
      </c>
    </row>
    <row r="302" spans="2:33" ht="12.75">
      <c r="B302" s="1" t="s">
        <v>13</v>
      </c>
      <c r="D302" s="43"/>
      <c r="E302" s="43"/>
      <c r="F302" s="40"/>
      <c r="G302" s="43"/>
      <c r="H302" s="43"/>
      <c r="I302" s="43"/>
      <c r="J302" s="109"/>
      <c r="K302" s="45"/>
      <c r="L302" s="110"/>
      <c r="AF302" t="s">
        <v>20</v>
      </c>
      <c r="AG302" t="s">
        <v>20</v>
      </c>
    </row>
    <row r="303" spans="2:33" ht="12.75">
      <c r="B303" s="19" t="s">
        <v>88</v>
      </c>
      <c r="C303" s="10" t="s">
        <v>1</v>
      </c>
      <c r="D303" s="29" t="s">
        <v>50</v>
      </c>
      <c r="E303" s="29" t="s">
        <v>51</v>
      </c>
      <c r="F303" s="8" t="s">
        <v>52</v>
      </c>
      <c r="G303" s="29" t="s">
        <v>53</v>
      </c>
      <c r="H303" s="29" t="s">
        <v>5</v>
      </c>
      <c r="I303" s="29" t="s">
        <v>18</v>
      </c>
      <c r="J303" s="7" t="s">
        <v>7</v>
      </c>
      <c r="K303" s="47" t="s">
        <v>8</v>
      </c>
      <c r="L303" s="12" t="s">
        <v>9</v>
      </c>
      <c r="M303" s="13" t="s">
        <v>55</v>
      </c>
      <c r="N303" s="11" t="s">
        <v>11</v>
      </c>
      <c r="O303" s="13" t="s">
        <v>12</v>
      </c>
      <c r="P303" s="2" t="s">
        <v>117</v>
      </c>
      <c r="AG303" t="s">
        <v>20</v>
      </c>
    </row>
    <row r="304" spans="2:16" ht="12.75">
      <c r="B304" s="19" t="s">
        <v>74</v>
      </c>
      <c r="C304" s="13">
        <v>25</v>
      </c>
      <c r="D304" s="11">
        <v>0.45</v>
      </c>
      <c r="E304" s="32">
        <f aca="true" t="shared" si="28" ref="E304:E309">J304/D304</f>
        <v>0.8872305140961857</v>
      </c>
      <c r="F304" s="13">
        <v>4</v>
      </c>
      <c r="G304" s="13">
        <f>G271</f>
        <v>4</v>
      </c>
      <c r="H304" s="13">
        <f>H270</f>
        <v>107</v>
      </c>
      <c r="I304" s="13">
        <f>I270</f>
        <v>268</v>
      </c>
      <c r="J304" s="11">
        <f>J270</f>
        <v>0.39925373134328357</v>
      </c>
      <c r="K304" s="13">
        <f>K270</f>
        <v>125</v>
      </c>
      <c r="L304" s="33">
        <f>L270</f>
        <v>0.856</v>
      </c>
      <c r="M304" s="13">
        <v>4</v>
      </c>
      <c r="N304" s="13">
        <v>4</v>
      </c>
      <c r="O304" s="13">
        <f aca="true" t="shared" si="29" ref="O304:O309">M304+N304</f>
        <v>8</v>
      </c>
      <c r="P304" s="2">
        <v>4</v>
      </c>
    </row>
    <row r="305" spans="2:16" ht="12.75">
      <c r="B305" s="19" t="s">
        <v>60</v>
      </c>
      <c r="C305" s="13">
        <v>30</v>
      </c>
      <c r="D305" s="11">
        <v>0.55</v>
      </c>
      <c r="E305" s="32">
        <f t="shared" si="28"/>
        <v>0.976933514246947</v>
      </c>
      <c r="F305" s="13">
        <v>2</v>
      </c>
      <c r="G305" s="13">
        <f>G277</f>
        <v>6</v>
      </c>
      <c r="H305" s="13">
        <f>H276</f>
        <v>144</v>
      </c>
      <c r="I305" s="13">
        <f>I276</f>
        <v>268</v>
      </c>
      <c r="J305" s="11">
        <f>J276</f>
        <v>0.5373134328358209</v>
      </c>
      <c r="K305" s="13">
        <f>K276</f>
        <v>150</v>
      </c>
      <c r="L305" s="33">
        <f>L276</f>
        <v>0.96</v>
      </c>
      <c r="M305" s="13">
        <v>2</v>
      </c>
      <c r="N305" s="13">
        <v>2</v>
      </c>
      <c r="O305" s="13">
        <f t="shared" si="29"/>
        <v>4</v>
      </c>
      <c r="P305" s="2">
        <v>2</v>
      </c>
    </row>
    <row r="306" spans="2:16" ht="12.75">
      <c r="B306" s="19" t="s">
        <v>79</v>
      </c>
      <c r="C306" s="13">
        <v>27</v>
      </c>
      <c r="D306" s="11">
        <v>0.5</v>
      </c>
      <c r="E306" s="32">
        <f t="shared" si="28"/>
        <v>1.024793388429752</v>
      </c>
      <c r="F306" s="13">
        <v>3</v>
      </c>
      <c r="G306" s="13">
        <f>G283</f>
        <v>4</v>
      </c>
      <c r="H306" s="13">
        <f>H282</f>
        <v>124</v>
      </c>
      <c r="I306" s="13">
        <f>I282</f>
        <v>242</v>
      </c>
      <c r="J306" s="11">
        <f>J282</f>
        <v>0.512396694214876</v>
      </c>
      <c r="K306" s="13">
        <f>K282</f>
        <v>135</v>
      </c>
      <c r="L306" s="33">
        <f>L282</f>
        <v>0.9185185185185185</v>
      </c>
      <c r="M306" s="13">
        <v>3</v>
      </c>
      <c r="N306" s="13">
        <v>4</v>
      </c>
      <c r="O306" s="13">
        <f t="shared" si="29"/>
        <v>7</v>
      </c>
      <c r="P306" s="2">
        <v>3</v>
      </c>
    </row>
    <row r="307" spans="2:16" ht="12.75">
      <c r="B307" s="19" t="s">
        <v>67</v>
      </c>
      <c r="C307" s="13">
        <v>22</v>
      </c>
      <c r="D307" s="11">
        <v>0.4</v>
      </c>
      <c r="E307" s="32">
        <f t="shared" si="28"/>
        <v>0.925531914893617</v>
      </c>
      <c r="F307" s="13">
        <v>5</v>
      </c>
      <c r="G307" s="13">
        <f>G289</f>
        <v>4</v>
      </c>
      <c r="H307" s="13">
        <f>H288</f>
        <v>87</v>
      </c>
      <c r="I307" s="13">
        <f>I288</f>
        <v>235</v>
      </c>
      <c r="J307" s="11">
        <f>J288</f>
        <v>0.3702127659574468</v>
      </c>
      <c r="K307" s="13">
        <f>K288</f>
        <v>110</v>
      </c>
      <c r="L307" s="33">
        <f>L288</f>
        <v>0.7909090909090909</v>
      </c>
      <c r="M307" s="13">
        <v>6</v>
      </c>
      <c r="N307" s="13">
        <v>4</v>
      </c>
      <c r="O307" s="13">
        <f t="shared" si="29"/>
        <v>10</v>
      </c>
      <c r="P307" s="2">
        <v>5</v>
      </c>
    </row>
    <row r="308" spans="2:16" ht="12.75">
      <c r="B308" s="19" t="s">
        <v>39</v>
      </c>
      <c r="C308" s="13">
        <v>25</v>
      </c>
      <c r="D308" s="11">
        <v>0.45</v>
      </c>
      <c r="E308" s="32">
        <f t="shared" si="28"/>
        <v>1.177024482109228</v>
      </c>
      <c r="F308" s="13">
        <v>1</v>
      </c>
      <c r="G308" s="13">
        <f>G295</f>
        <v>10</v>
      </c>
      <c r="H308" s="13">
        <f>H294</f>
        <v>125</v>
      </c>
      <c r="I308" s="13">
        <f>I294</f>
        <v>236</v>
      </c>
      <c r="J308" s="11">
        <f>J294</f>
        <v>0.5296610169491526</v>
      </c>
      <c r="K308" s="13">
        <f>K294</f>
        <v>125</v>
      </c>
      <c r="L308" s="33">
        <f>L294</f>
        <v>1</v>
      </c>
      <c r="M308" s="13">
        <v>1</v>
      </c>
      <c r="N308" s="13">
        <v>1</v>
      </c>
      <c r="O308" s="13">
        <f t="shared" si="29"/>
        <v>2</v>
      </c>
      <c r="P308" s="2">
        <v>1</v>
      </c>
    </row>
    <row r="309" spans="2:16" ht="12.75">
      <c r="B309" s="19" t="s">
        <v>65</v>
      </c>
      <c r="C309" s="13">
        <v>27</v>
      </c>
      <c r="D309" s="11">
        <v>0.5</v>
      </c>
      <c r="E309" s="32">
        <f t="shared" si="28"/>
        <v>0.7372013651877133</v>
      </c>
      <c r="F309" s="13">
        <v>6</v>
      </c>
      <c r="G309" s="13">
        <f>G301</f>
        <v>2</v>
      </c>
      <c r="H309" s="13">
        <f>H300</f>
        <v>108</v>
      </c>
      <c r="I309" s="13">
        <f>I300</f>
        <v>293</v>
      </c>
      <c r="J309" s="111">
        <f>J300</f>
        <v>0.36860068259385664</v>
      </c>
      <c r="K309" s="13">
        <f>K300</f>
        <v>135</v>
      </c>
      <c r="L309" s="17">
        <f>L300</f>
        <v>0.8</v>
      </c>
      <c r="M309" s="13">
        <v>5</v>
      </c>
      <c r="N309" s="13">
        <v>6</v>
      </c>
      <c r="O309" s="13">
        <f t="shared" si="29"/>
        <v>11</v>
      </c>
      <c r="P309" s="2">
        <v>6</v>
      </c>
    </row>
    <row r="312" ht="12.75">
      <c r="B312" s="1" t="s">
        <v>124</v>
      </c>
    </row>
    <row r="314" spans="2:33" ht="12.75">
      <c r="B314" s="19" t="s">
        <v>88</v>
      </c>
      <c r="C314" s="10" t="s">
        <v>1</v>
      </c>
      <c r="D314" s="29" t="s">
        <v>50</v>
      </c>
      <c r="E314" s="29" t="s">
        <v>51</v>
      </c>
      <c r="F314" s="8" t="s">
        <v>52</v>
      </c>
      <c r="G314" s="29" t="s">
        <v>53</v>
      </c>
      <c r="H314" s="29" t="s">
        <v>5</v>
      </c>
      <c r="I314" s="29" t="s">
        <v>18</v>
      </c>
      <c r="J314" s="7" t="s">
        <v>7</v>
      </c>
      <c r="K314" s="47" t="s">
        <v>8</v>
      </c>
      <c r="L314" s="12" t="s">
        <v>9</v>
      </c>
      <c r="M314" s="13" t="s">
        <v>55</v>
      </c>
      <c r="N314" s="11" t="s">
        <v>11</v>
      </c>
      <c r="O314" s="13" t="s">
        <v>12</v>
      </c>
      <c r="P314" s="2" t="s">
        <v>117</v>
      </c>
      <c r="AG314" t="s">
        <v>20</v>
      </c>
    </row>
    <row r="315" spans="2:16" ht="12.75">
      <c r="B315" s="19" t="s">
        <v>39</v>
      </c>
      <c r="C315" s="13">
        <v>25</v>
      </c>
      <c r="D315" s="11">
        <v>0.45</v>
      </c>
      <c r="E315" s="32">
        <f>J308/D308</f>
        <v>1.177024482109228</v>
      </c>
      <c r="F315" s="13">
        <v>1</v>
      </c>
      <c r="G315" s="13">
        <f>G302</f>
        <v>0</v>
      </c>
      <c r="H315" s="13" t="str">
        <f>H301</f>
        <v> </v>
      </c>
      <c r="I315" s="13" t="str">
        <f>I301</f>
        <v> </v>
      </c>
      <c r="J315" s="11">
        <f>J294</f>
        <v>0.5296610169491526</v>
      </c>
      <c r="K315" s="13" t="str">
        <f>K301</f>
        <v> </v>
      </c>
      <c r="L315" s="33">
        <f>L308</f>
        <v>1</v>
      </c>
      <c r="M315" s="13">
        <v>1</v>
      </c>
      <c r="N315" s="13">
        <v>1</v>
      </c>
      <c r="O315" s="13">
        <f aca="true" t="shared" si="30" ref="O315:O320">M315+N315</f>
        <v>2</v>
      </c>
      <c r="P315" s="2">
        <v>1</v>
      </c>
    </row>
    <row r="316" spans="2:16" ht="12.75">
      <c r="B316" s="19" t="s">
        <v>60</v>
      </c>
      <c r="C316" s="13">
        <v>30</v>
      </c>
      <c r="D316" s="11">
        <v>0.55</v>
      </c>
      <c r="E316" s="32">
        <f>J316/D316</f>
        <v>0.976933514246947</v>
      </c>
      <c r="F316" s="13">
        <v>2</v>
      </c>
      <c r="G316" s="13">
        <f>G288</f>
        <v>0</v>
      </c>
      <c r="H316" s="13">
        <f>H287</f>
        <v>74</v>
      </c>
      <c r="I316" s="13">
        <f>I287</f>
        <v>206</v>
      </c>
      <c r="J316" s="11">
        <f>J276</f>
        <v>0.5373134328358209</v>
      </c>
      <c r="K316" s="13">
        <f>K287</f>
        <v>88</v>
      </c>
      <c r="L316" s="33">
        <f>L305</f>
        <v>0.96</v>
      </c>
      <c r="M316" s="13">
        <v>2</v>
      </c>
      <c r="N316" s="13">
        <v>2</v>
      </c>
      <c r="O316" s="13">
        <f t="shared" si="30"/>
        <v>4</v>
      </c>
      <c r="P316" s="2">
        <v>2</v>
      </c>
    </row>
    <row r="317" spans="2:16" ht="12.75">
      <c r="B317" s="19" t="s">
        <v>79</v>
      </c>
      <c r="C317" s="13">
        <v>27</v>
      </c>
      <c r="D317" s="11">
        <v>0.5</v>
      </c>
      <c r="E317" s="32">
        <f>J317/D317</f>
        <v>1.024793388429752</v>
      </c>
      <c r="F317" s="13">
        <v>3</v>
      </c>
      <c r="G317" s="13">
        <f>G294</f>
        <v>2</v>
      </c>
      <c r="H317" s="13">
        <f>H293</f>
        <v>100</v>
      </c>
      <c r="I317" s="13">
        <f>I293</f>
        <v>207</v>
      </c>
      <c r="J317" s="11">
        <f>J306</f>
        <v>0.512396694214876</v>
      </c>
      <c r="K317" s="13">
        <f>K293</f>
        <v>100</v>
      </c>
      <c r="L317" s="33">
        <f>L306</f>
        <v>0.9185185185185185</v>
      </c>
      <c r="M317" s="13">
        <v>3</v>
      </c>
      <c r="N317" s="13">
        <v>4</v>
      </c>
      <c r="O317" s="13">
        <f t="shared" si="30"/>
        <v>7</v>
      </c>
      <c r="P317" s="2">
        <v>3</v>
      </c>
    </row>
    <row r="318" spans="2:16" ht="12.75">
      <c r="B318" s="19" t="s">
        <v>74</v>
      </c>
      <c r="C318" s="13">
        <v>25</v>
      </c>
      <c r="D318" s="11">
        <v>0.45</v>
      </c>
      <c r="E318" s="32">
        <f>J318/D318</f>
        <v>0.8872305140961857</v>
      </c>
      <c r="F318" s="13">
        <v>4</v>
      </c>
      <c r="G318" s="13">
        <f>G285</f>
        <v>2</v>
      </c>
      <c r="H318" s="13">
        <f>H284</f>
        <v>17</v>
      </c>
      <c r="I318" s="13">
        <f>I284</f>
        <v>63</v>
      </c>
      <c r="J318" s="11">
        <f>J304</f>
        <v>0.39925373134328357</v>
      </c>
      <c r="K318" s="13">
        <f>K284</f>
        <v>22</v>
      </c>
      <c r="L318" s="33">
        <f>L304</f>
        <v>0.856</v>
      </c>
      <c r="M318" s="13">
        <v>4</v>
      </c>
      <c r="N318" s="13">
        <v>4</v>
      </c>
      <c r="O318" s="13">
        <f t="shared" si="30"/>
        <v>8</v>
      </c>
      <c r="P318" s="2">
        <v>4</v>
      </c>
    </row>
    <row r="319" spans="2:16" ht="12.75">
      <c r="B319" s="19" t="s">
        <v>67</v>
      </c>
      <c r="C319" s="13">
        <v>22</v>
      </c>
      <c r="D319" s="11">
        <v>0.4</v>
      </c>
      <c r="E319" s="32">
        <f>J319/D319</f>
        <v>0.925531914893617</v>
      </c>
      <c r="F319" s="13">
        <v>5</v>
      </c>
      <c r="G319" s="13">
        <f>G301</f>
        <v>2</v>
      </c>
      <c r="H319" s="13">
        <f>H300</f>
        <v>108</v>
      </c>
      <c r="I319" s="13">
        <f>I300</f>
        <v>293</v>
      </c>
      <c r="J319" s="11">
        <f>J307</f>
        <v>0.3702127659574468</v>
      </c>
      <c r="K319" s="13">
        <f>K300</f>
        <v>135</v>
      </c>
      <c r="L319" s="33">
        <f>L307</f>
        <v>0.7909090909090909</v>
      </c>
      <c r="M319" s="13">
        <v>6</v>
      </c>
      <c r="N319" s="13">
        <v>4</v>
      </c>
      <c r="O319" s="13">
        <f t="shared" si="30"/>
        <v>10</v>
      </c>
      <c r="P319" s="2">
        <v>5</v>
      </c>
    </row>
    <row r="320" spans="2:16" ht="12.75">
      <c r="B320" s="19" t="s">
        <v>65</v>
      </c>
      <c r="C320" s="13">
        <v>27</v>
      </c>
      <c r="D320" s="11">
        <v>0.5</v>
      </c>
      <c r="E320" s="32">
        <f>J320/D320</f>
        <v>0.7372013651877133</v>
      </c>
      <c r="F320" s="13">
        <v>6</v>
      </c>
      <c r="G320" s="13">
        <f>G312</f>
        <v>0</v>
      </c>
      <c r="H320" s="13">
        <f>H311</f>
        <v>0</v>
      </c>
      <c r="I320" s="13">
        <f>I311</f>
        <v>0</v>
      </c>
      <c r="J320" s="111">
        <f>J309</f>
        <v>0.36860068259385664</v>
      </c>
      <c r="K320" s="13">
        <f>K311</f>
        <v>0</v>
      </c>
      <c r="L320" s="17">
        <f>L309</f>
        <v>0.8</v>
      </c>
      <c r="M320" s="13">
        <v>5</v>
      </c>
      <c r="N320" s="13">
        <v>6</v>
      </c>
      <c r="O320" s="13">
        <f t="shared" si="30"/>
        <v>11</v>
      </c>
      <c r="P320" s="2">
        <v>6</v>
      </c>
    </row>
  </sheetData>
  <printOptions horizontalCentered="1" verticalCentered="1"/>
  <pageMargins left="0" right="0" top="0" bottom="0" header="0" footer="0"/>
  <pageSetup horizontalDpi="600" verticalDpi="600" orientation="portrait" paperSize="9" r:id="rId1"/>
  <rowBreaks count="4" manualBreakCount="4">
    <brk id="99" max="255" man="1"/>
    <brk id="144" max="255" man="1"/>
    <brk id="179" max="255" man="1"/>
    <brk id="246" max="255" man="1"/>
  </rowBreaks>
  <colBreaks count="1" manualBreakCount="1">
    <brk id="13" max="3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Valk</dc:creator>
  <cp:keywords/>
  <dc:description/>
  <cp:lastModifiedBy>Henk Valk</cp:lastModifiedBy>
  <dcterms:created xsi:type="dcterms:W3CDTF">2004-01-13T19:35:56Z</dcterms:created>
  <dcterms:modified xsi:type="dcterms:W3CDTF">2005-02-09T11:46:49Z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