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13740" windowHeight="7410" activeTab="0"/>
  </bookViews>
  <sheets>
    <sheet name="3BB 2003" sheetId="1" r:id="rId1"/>
  </sheets>
  <definedNames>
    <definedName name="_xlnm.Print_Area" localSheetId="0">'3BB 2003'!$A$287:$R$309</definedName>
  </definedNames>
  <calcPr fullCalcOnLoad="1"/>
</workbook>
</file>

<file path=xl/sharedStrings.xml><?xml version="1.0" encoding="utf-8"?>
<sst xmlns="http://schemas.openxmlformats.org/spreadsheetml/2006/main" count="1517" uniqueCount="161">
  <si>
    <t xml:space="preserve"> 3 BANDEN BOKAAL 2003</t>
  </si>
  <si>
    <t>car.</t>
  </si>
  <si>
    <t>brt.</t>
  </si>
  <si>
    <t>gem.</t>
  </si>
  <si>
    <t>pnt.</t>
  </si>
  <si>
    <t>tot.car.</t>
  </si>
  <si>
    <t>tot.brt</t>
  </si>
  <si>
    <t>tot.gem.</t>
  </si>
  <si>
    <t>maken</t>
  </si>
  <si>
    <t>perc.</t>
  </si>
  <si>
    <t>tegenspeler</t>
  </si>
  <si>
    <t>pnt.rangl</t>
  </si>
  <si>
    <t>tot.rangl</t>
  </si>
  <si>
    <t>FINALE</t>
  </si>
  <si>
    <t>CAR.</t>
  </si>
  <si>
    <t>BRT.</t>
  </si>
  <si>
    <t>GEM.</t>
  </si>
  <si>
    <t>PNT.</t>
  </si>
  <si>
    <t>tot.brt.</t>
  </si>
  <si>
    <t>tot.te maken</t>
  </si>
  <si>
    <t xml:space="preserve"> </t>
  </si>
  <si>
    <t xml:space="preserve">  POULE   1</t>
  </si>
  <si>
    <t>Boxebeld  B.</t>
  </si>
  <si>
    <t>INDELING</t>
  </si>
  <si>
    <t>Swartjes  W.</t>
  </si>
  <si>
    <t>Littelink  J.</t>
  </si>
  <si>
    <t>Valk  H.</t>
  </si>
  <si>
    <t xml:space="preserve">RONDE 1 </t>
  </si>
  <si>
    <t>Wieferink  W.</t>
  </si>
  <si>
    <t>1--6</t>
  </si>
  <si>
    <t>Jonkman  D.</t>
  </si>
  <si>
    <t>2--3</t>
  </si>
  <si>
    <t>4--5</t>
  </si>
  <si>
    <t>RONDE 2</t>
  </si>
  <si>
    <t>1--5</t>
  </si>
  <si>
    <t>2--4</t>
  </si>
  <si>
    <t>3--6</t>
  </si>
  <si>
    <t>RONDE 3</t>
  </si>
  <si>
    <t>1--4</t>
  </si>
  <si>
    <t>2--6</t>
  </si>
  <si>
    <t>Jansen  H.</t>
  </si>
  <si>
    <t>3--5</t>
  </si>
  <si>
    <t>RONDE 4</t>
  </si>
  <si>
    <t>1--3</t>
  </si>
  <si>
    <t>2--5</t>
  </si>
  <si>
    <t>4--6</t>
  </si>
  <si>
    <t>RONDE 5</t>
  </si>
  <si>
    <t>1--2</t>
  </si>
  <si>
    <t>3--4</t>
  </si>
  <si>
    <t xml:space="preserve">  POULE   2</t>
  </si>
  <si>
    <t>Bomhof  D.</t>
  </si>
  <si>
    <t>5--6</t>
  </si>
  <si>
    <t>Witteveen  M.</t>
  </si>
  <si>
    <t>Terlouw  W.</t>
  </si>
  <si>
    <t>Bril  H.</t>
  </si>
  <si>
    <t>Jorink  Th.</t>
  </si>
  <si>
    <t>Kruiper  G.</t>
  </si>
  <si>
    <t xml:space="preserve">  POULE   3</t>
  </si>
  <si>
    <t>Bomhof  G.</t>
  </si>
  <si>
    <t>Littelink  P.</t>
  </si>
  <si>
    <t>Haaren  H.van</t>
  </si>
  <si>
    <t>hein niet opgekomen</t>
  </si>
  <si>
    <t>petra regl. Gewonnen</t>
  </si>
  <si>
    <t xml:space="preserve">  POULE   4</t>
  </si>
  <si>
    <t>Bomhof J.</t>
  </si>
  <si>
    <t>Bomhof  J.</t>
  </si>
  <si>
    <t>Slot  G.</t>
  </si>
  <si>
    <t>Luten F.</t>
  </si>
  <si>
    <t>Kruiper G.</t>
  </si>
  <si>
    <t>Luten  F.</t>
  </si>
  <si>
    <t>0523-620233</t>
  </si>
  <si>
    <t xml:space="preserve">  POULE   5</t>
  </si>
  <si>
    <t>Mourik  G.van</t>
  </si>
  <si>
    <t>Nijhuis H.</t>
  </si>
  <si>
    <t>Haan  F.de</t>
  </si>
  <si>
    <t>Nijhuis  H.</t>
  </si>
  <si>
    <t xml:space="preserve">  POULE   6</t>
  </si>
  <si>
    <t>Brouwer  T.</t>
  </si>
  <si>
    <t>Ent  H.v.d.</t>
  </si>
  <si>
    <t>Nijhuis  G.</t>
  </si>
  <si>
    <t>Scherpenhuizen  H.</t>
  </si>
  <si>
    <t>stand na 1e ronde</t>
  </si>
  <si>
    <t>naam</t>
  </si>
  <si>
    <t>gem.gr.</t>
  </si>
  <si>
    <t>gem%</t>
  </si>
  <si>
    <t>gem% rangl</t>
  </si>
  <si>
    <t>tot.pnt.</t>
  </si>
  <si>
    <t>tot.car</t>
  </si>
  <si>
    <t>perc.rangl.</t>
  </si>
  <si>
    <t>tot.pl.pnt</t>
  </si>
  <si>
    <t>nwe.car</t>
  </si>
  <si>
    <t>pnt.p.partij</t>
  </si>
  <si>
    <t>Boxebeld B.</t>
  </si>
  <si>
    <t>Jonkman D.</t>
  </si>
  <si>
    <t>Littelink J.</t>
  </si>
  <si>
    <t>Valk H.</t>
  </si>
  <si>
    <t>Wieferink W.</t>
  </si>
  <si>
    <t>Bomhof D.</t>
  </si>
  <si>
    <t>Jansen H.</t>
  </si>
  <si>
    <t>Jorink Th.</t>
  </si>
  <si>
    <t>Terlouw W.</t>
  </si>
  <si>
    <t>Witteveen M.</t>
  </si>
  <si>
    <t>Bomhof G.</t>
  </si>
  <si>
    <t>H.van Haaren</t>
  </si>
  <si>
    <t>Littelink P.</t>
  </si>
  <si>
    <t>Swartjes W.</t>
  </si>
  <si>
    <t>G.Kruiper</t>
  </si>
  <si>
    <t>Slot G.</t>
  </si>
  <si>
    <t>Bril H.</t>
  </si>
  <si>
    <t>F.de Haan</t>
  </si>
  <si>
    <t>Mourik G.van</t>
  </si>
  <si>
    <t>Brouwer T.</t>
  </si>
  <si>
    <t>Ent H.v.d.</t>
  </si>
  <si>
    <t>Nijhuis G.</t>
  </si>
  <si>
    <t>Scherpenhuizen H.</t>
  </si>
  <si>
    <t>DRIEBANDEN</t>
  </si>
  <si>
    <t>BOKAAL</t>
  </si>
  <si>
    <t>TWEEDE RONDE</t>
  </si>
  <si>
    <t>omgerekend</t>
  </si>
  <si>
    <t>pnt.poule 4/5</t>
  </si>
  <si>
    <t xml:space="preserve">De eerste zestien gaan door naar de HALVE FINALE </t>
  </si>
  <si>
    <t>.</t>
  </si>
  <si>
    <t>Bij gelijk eindigen op de ranglijst is het percentage beslissend</t>
  </si>
  <si>
    <t>In dit geval gaat B272 W. Terlouw helaas niet door.</t>
  </si>
  <si>
    <t xml:space="preserve"> 3 BANDEN 2003</t>
  </si>
  <si>
    <t>HALVE  FINALE</t>
  </si>
  <si>
    <t>pnt.rangl.</t>
  </si>
  <si>
    <t>stand</t>
  </si>
  <si>
    <t>3 BANDEN 2003</t>
  </si>
  <si>
    <t>to.brt.</t>
  </si>
  <si>
    <t>proc.rangl.</t>
  </si>
  <si>
    <t>NAAM</t>
  </si>
  <si>
    <t>DRIEBANDEN BOKAAL 2003</t>
  </si>
  <si>
    <t>RANGLIJST</t>
  </si>
  <si>
    <t>TOT.CAR</t>
  </si>
  <si>
    <t>TOT.BRT</t>
  </si>
  <si>
    <t xml:space="preserve"> MAKEN</t>
  </si>
  <si>
    <t>verhoging</t>
  </si>
  <si>
    <t>RESERVES</t>
  </si>
  <si>
    <t>De beste zes gaan door naar de halve finale.</t>
  </si>
  <si>
    <t xml:space="preserve">   De 1e reserve  G.Kruiper gaat ook door omdat  M.Witteveen niet kan spelen in de finale.</t>
  </si>
  <si>
    <t>3 BANDEN BOKAAL 2003</t>
  </si>
  <si>
    <t>3 BANDEN 2002</t>
  </si>
  <si>
    <t>tot. maken</t>
  </si>
  <si>
    <t>H.Valk</t>
  </si>
  <si>
    <t>H.VALK</t>
  </si>
  <si>
    <t>R.Tutert</t>
  </si>
  <si>
    <t>R.TUTERT</t>
  </si>
  <si>
    <t>H.Bril</t>
  </si>
  <si>
    <t>H.BRIL</t>
  </si>
  <si>
    <t>J.Littelink</t>
  </si>
  <si>
    <t>J.LITTELINK</t>
  </si>
  <si>
    <t>W.Swartjes</t>
  </si>
  <si>
    <t>W.SWARTJES</t>
  </si>
  <si>
    <t xml:space="preserve">  </t>
  </si>
  <si>
    <t>M.Witteveen</t>
  </si>
  <si>
    <t>M.WITTEVEEN</t>
  </si>
  <si>
    <t>gem.%</t>
  </si>
  <si>
    <t>plaats</t>
  </si>
  <si>
    <t>STAND</t>
  </si>
  <si>
    <t>EINDSTAND FINALE 2003</t>
  </si>
</sst>
</file>

<file path=xl/styles.xml><?xml version="1.0" encoding="utf-8"?>
<styleSheet xmlns="http://schemas.openxmlformats.org/spreadsheetml/2006/main">
  <numFmts count="2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_-* #,##0.000_-;_-* #,##0.000\-;_-* &quot;-&quot;??_-;_-@_-"/>
    <numFmt numFmtId="171" formatCode="_-* #,##0.0000_-;_-* #,##0.0000\-;_-* &quot;-&quot;??_-;_-@_-"/>
    <numFmt numFmtId="172" formatCode="_-* #,##0.0_-;_-* #,##0.0\-;_-* &quot;-&quot;??_-;_-@_-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0.000%"/>
    <numFmt numFmtId="182" formatCode="0.000000000"/>
    <numFmt numFmtId="183" formatCode="0#########"/>
  </numFmts>
  <fonts count="5">
    <font>
      <sz val="10"/>
      <name val="BAM Argo T"/>
      <family val="0"/>
    </font>
    <font>
      <u val="single"/>
      <sz val="5"/>
      <color indexed="36"/>
      <name val="BAM Argo T"/>
      <family val="0"/>
    </font>
    <font>
      <u val="single"/>
      <sz val="5"/>
      <color indexed="12"/>
      <name val="BAM Argo T"/>
      <family val="0"/>
    </font>
    <font>
      <b/>
      <sz val="10"/>
      <name val="BAM Argo T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78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0" fontId="0" fillId="0" borderId="2" xfId="19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10" fontId="0" fillId="0" borderId="0" xfId="19" applyNumberFormat="1" applyFont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NumberFormat="1" applyAlignment="1">
      <alignment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left" indent="1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8" fontId="0" fillId="0" borderId="5" xfId="0" applyNumberFormat="1" applyFont="1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10" fontId="0" fillId="0" borderId="5" xfId="19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/>
    </xf>
    <xf numFmtId="0" fontId="3" fillId="0" borderId="0" xfId="0" applyFont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0" fontId="0" fillId="0" borderId="10" xfId="19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0" fontId="3" fillId="0" borderId="1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8" fontId="0" fillId="0" borderId="2" xfId="0" applyNumberFormat="1" applyFont="1" applyBorder="1" applyAlignment="1">
      <alignment horizontal="center" vertical="center"/>
    </xf>
    <xf numFmtId="10" fontId="0" fillId="0" borderId="2" xfId="19" applyNumberForma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10" fontId="0" fillId="0" borderId="13" xfId="19" applyNumberForma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0" fontId="0" fillId="0" borderId="15" xfId="19" applyNumberFormat="1" applyBorder="1" applyAlignment="1">
      <alignment horizontal="center"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78" fontId="0" fillId="0" borderId="1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178" fontId="0" fillId="0" borderId="16" xfId="0" applyNumberFormat="1" applyBorder="1" applyAlignment="1">
      <alignment horizontal="center" vertical="center"/>
    </xf>
    <xf numFmtId="10" fontId="0" fillId="0" borderId="16" xfId="19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" fontId="0" fillId="0" borderId="7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3" fillId="0" borderId="0" xfId="0" applyNumberFormat="1" applyFont="1" applyAlignment="1">
      <alignment horizontal="right" vertical="center"/>
    </xf>
    <xf numFmtId="0" fontId="0" fillId="0" borderId="2" xfId="0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0" fontId="3" fillId="0" borderId="0" xfId="19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19" applyNumberFormat="1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79" fontId="0" fillId="0" borderId="0" xfId="19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8" fontId="0" fillId="0" borderId="0" xfId="0" applyNumberFormat="1" applyAlignment="1">
      <alignment horizontal="center"/>
    </xf>
    <xf numFmtId="179" fontId="0" fillId="0" borderId="0" xfId="19" applyNumberFormat="1" applyAlignment="1">
      <alignment horizontal="center" vertical="center"/>
    </xf>
    <xf numFmtId="10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10" fontId="0" fillId="0" borderId="0" xfId="19" applyNumberFormat="1" applyAlignment="1">
      <alignment horizontal="center" vertical="center"/>
    </xf>
    <xf numFmtId="1" fontId="3" fillId="0" borderId="0" xfId="0" applyNumberFormat="1" applyFont="1" applyAlignment="1">
      <alignment horizontal="right" vertical="center"/>
    </xf>
    <xf numFmtId="1" fontId="3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 vertical="center" indent="1"/>
    </xf>
    <xf numFmtId="0" fontId="0" fillId="0" borderId="18" xfId="0" applyBorder="1" applyAlignment="1">
      <alignment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3" fillId="0" borderId="11" xfId="0" applyNumberFormat="1" applyFont="1" applyBorder="1" applyAlignment="1">
      <alignment vertical="center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0" fontId="0" fillId="0" borderId="20" xfId="19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9" fontId="3" fillId="0" borderId="0" xfId="0" applyNumberFormat="1" applyFont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9" fontId="3" fillId="0" borderId="9" xfId="0" applyNumberFormat="1" applyFont="1" applyBorder="1" applyAlignment="1">
      <alignment vertical="center"/>
    </xf>
    <xf numFmtId="0" fontId="0" fillId="0" borderId="15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0" fontId="0" fillId="0" borderId="21" xfId="19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horizontal="center" vertical="center"/>
    </xf>
    <xf numFmtId="10" fontId="0" fillId="0" borderId="22" xfId="19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178" fontId="0" fillId="0" borderId="0" xfId="0" applyNumberFormat="1" applyFont="1" applyAlignment="1">
      <alignment horizontal="left" vertical="center" indent="1"/>
    </xf>
    <xf numFmtId="178" fontId="0" fillId="0" borderId="8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8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0" fontId="0" fillId="0" borderId="8" xfId="19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178" fontId="0" fillId="0" borderId="19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0" fontId="0" fillId="0" borderId="19" xfId="19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8" fontId="0" fillId="0" borderId="20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178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Alignment="1">
      <alignment horizontal="left" vertical="center" indent="1"/>
    </xf>
    <xf numFmtId="0" fontId="0" fillId="0" borderId="19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78" fontId="0" fillId="0" borderId="0" xfId="19" applyNumberForma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NumberFormat="1" applyFont="1" applyAlignment="1">
      <alignment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1"/>
  <sheetViews>
    <sheetView tabSelected="1" zoomScale="86" zoomScaleNormal="86" zoomScaleSheetLayoutView="75" workbookViewId="0" topLeftCell="A1">
      <pane ySplit="1" topLeftCell="BM117" activePane="bottomLeft" state="frozen"/>
      <selection pane="topLeft" activeCell="A1" sqref="A1"/>
      <selection pane="bottomLeft" activeCell="R149" sqref="R149"/>
    </sheetView>
  </sheetViews>
  <sheetFormatPr defaultColWidth="9.00390625" defaultRowHeight="12.75"/>
  <cols>
    <col min="1" max="1" width="4.125" style="0" customWidth="1"/>
    <col min="2" max="2" width="22.75390625" style="1" customWidth="1"/>
    <col min="3" max="3" width="8.00390625" style="2" customWidth="1"/>
    <col min="4" max="4" width="8.125" style="0" customWidth="1"/>
    <col min="5" max="5" width="9.75390625" style="0" customWidth="1"/>
    <col min="6" max="6" width="11.00390625" style="2" customWidth="1"/>
    <col min="7" max="7" width="9.00390625" style="0" bestFit="1" customWidth="1"/>
    <col min="8" max="9" width="9.25390625" style="0" hidden="1" customWidth="1"/>
    <col min="10" max="10" width="11.25390625" style="82" customWidth="1"/>
    <col min="11" max="11" width="10.125" style="90" hidden="1" customWidth="1"/>
    <col min="12" max="12" width="10.00390625" style="91" bestFit="1" customWidth="1"/>
    <col min="13" max="13" width="16.75390625" style="92" customWidth="1"/>
    <col min="14" max="14" width="9.375" style="2" bestFit="1" customWidth="1"/>
    <col min="15" max="15" width="9.125" style="22" bestFit="1" customWidth="1"/>
    <col min="16" max="16" width="10.00390625" style="2" bestFit="1" customWidth="1"/>
    <col min="17" max="17" width="2.625" style="2" customWidth="1"/>
    <col min="18" max="18" width="16.875" style="2" bestFit="1" customWidth="1"/>
    <col min="19" max="19" width="12.00390625" style="2" bestFit="1" customWidth="1"/>
    <col min="20" max="20" width="7.625" style="0" customWidth="1"/>
    <col min="21" max="21" width="7.75390625" style="2" customWidth="1"/>
    <col min="22" max="22" width="6.00390625" style="82" bestFit="1" customWidth="1"/>
    <col min="23" max="23" width="8.75390625" style="0" customWidth="1"/>
    <col min="24" max="24" width="7.125" style="0" bestFit="1" customWidth="1"/>
    <col min="25" max="25" width="7.00390625" style="0" bestFit="1" customWidth="1"/>
    <col min="26" max="26" width="8.25390625" style="82" bestFit="1" customWidth="1"/>
    <col min="27" max="27" width="11.875" style="0" bestFit="1" customWidth="1"/>
    <col min="28" max="28" width="8.875" style="0" bestFit="1" customWidth="1"/>
    <col min="29" max="29" width="17.375" style="0" bestFit="1" customWidth="1"/>
    <col min="30" max="30" width="8.375" style="0" customWidth="1"/>
    <col min="31" max="31" width="7.875" style="0" bestFit="1" customWidth="1"/>
    <col min="32" max="32" width="4.375" style="0" customWidth="1"/>
    <col min="33" max="33" width="6.125" style="0" customWidth="1"/>
    <col min="34" max="34" width="4.25390625" style="0" bestFit="1" customWidth="1"/>
    <col min="35" max="35" width="7.125" style="0" bestFit="1" customWidth="1"/>
    <col min="36" max="36" width="7.00390625" style="0" bestFit="1" customWidth="1"/>
    <col min="37" max="37" width="7.875" style="0" customWidth="1"/>
    <col min="38" max="38" width="10.125" style="0" bestFit="1" customWidth="1"/>
    <col min="39" max="39" width="5.875" style="0" customWidth="1"/>
    <col min="40" max="40" width="11.625" style="0" bestFit="1" customWidth="1"/>
  </cols>
  <sheetData>
    <row r="1" spans="2:31" ht="13.5" thickBot="1">
      <c r="B1" s="1" t="s">
        <v>0</v>
      </c>
      <c r="C1" s="2" t="s">
        <v>1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6" t="s">
        <v>9</v>
      </c>
      <c r="M1" s="7" t="s">
        <v>10</v>
      </c>
      <c r="N1" s="8" t="s">
        <v>11</v>
      </c>
      <c r="O1" s="9" t="s">
        <v>12</v>
      </c>
      <c r="P1" s="10"/>
      <c r="Q1" s="11"/>
      <c r="R1" s="12" t="s">
        <v>13</v>
      </c>
      <c r="S1" s="13" t="s">
        <v>14</v>
      </c>
      <c r="T1" s="13" t="s">
        <v>14</v>
      </c>
      <c r="U1" s="13" t="s">
        <v>15</v>
      </c>
      <c r="V1" s="14" t="s">
        <v>16</v>
      </c>
      <c r="W1" s="13" t="s">
        <v>17</v>
      </c>
      <c r="X1" s="13" t="s">
        <v>5</v>
      </c>
      <c r="Y1" s="13" t="s">
        <v>18</v>
      </c>
      <c r="Z1" s="14" t="s">
        <v>7</v>
      </c>
      <c r="AA1" s="13" t="s">
        <v>19</v>
      </c>
      <c r="AB1" s="15" t="s">
        <v>9</v>
      </c>
      <c r="AC1" s="16" t="s">
        <v>10</v>
      </c>
      <c r="AD1" s="14" t="s">
        <v>20</v>
      </c>
      <c r="AE1" s="17" t="s">
        <v>20</v>
      </c>
    </row>
    <row r="2" spans="2:30" ht="13.5" thickBot="1">
      <c r="B2" s="18" t="s">
        <v>21</v>
      </c>
      <c r="C2" s="9" t="s">
        <v>3</v>
      </c>
      <c r="D2" s="9" t="s">
        <v>20</v>
      </c>
      <c r="E2" s="9" t="s">
        <v>20</v>
      </c>
      <c r="F2" s="8" t="s">
        <v>20</v>
      </c>
      <c r="G2" s="9" t="s">
        <v>20</v>
      </c>
      <c r="H2" s="9" t="str">
        <f>D2</f>
        <v> </v>
      </c>
      <c r="I2" s="9" t="str">
        <f>E2</f>
        <v> </v>
      </c>
      <c r="J2" s="8" t="s">
        <v>20</v>
      </c>
      <c r="K2" s="19" t="s">
        <v>20</v>
      </c>
      <c r="L2" s="20" t="s">
        <v>20</v>
      </c>
      <c r="M2" s="21" t="s">
        <v>22</v>
      </c>
      <c r="P2" s="23" t="s">
        <v>23</v>
      </c>
      <c r="Q2" s="11"/>
      <c r="R2" s="24" t="s">
        <v>24</v>
      </c>
      <c r="S2" s="25" t="s">
        <v>16</v>
      </c>
      <c r="T2" s="26" t="s">
        <v>20</v>
      </c>
      <c r="U2" s="26" t="s">
        <v>20</v>
      </c>
      <c r="V2" s="27" t="s">
        <v>20</v>
      </c>
      <c r="W2" s="25" t="s">
        <v>20</v>
      </c>
      <c r="X2" s="25" t="s">
        <v>20</v>
      </c>
      <c r="Y2" s="25" t="s">
        <v>20</v>
      </c>
      <c r="Z2" s="28" t="s">
        <v>20</v>
      </c>
      <c r="AA2" s="25" t="s">
        <v>20</v>
      </c>
      <c r="AB2" s="29" t="s">
        <v>20</v>
      </c>
      <c r="AC2" s="30" t="s">
        <v>20</v>
      </c>
      <c r="AD2" s="31"/>
    </row>
    <row r="3" spans="2:30" ht="12.75">
      <c r="B3" s="32" t="s">
        <v>22</v>
      </c>
      <c r="C3" s="9">
        <v>17</v>
      </c>
      <c r="D3" s="9">
        <v>17</v>
      </c>
      <c r="E3" s="9">
        <v>62</v>
      </c>
      <c r="F3" s="8">
        <f>D3/E3</f>
        <v>0.27419354838709675</v>
      </c>
      <c r="G3" s="9">
        <v>2</v>
      </c>
      <c r="H3" s="9">
        <f>D3</f>
        <v>17</v>
      </c>
      <c r="I3" s="9">
        <f>E3</f>
        <v>62</v>
      </c>
      <c r="J3" s="8">
        <f>H3/I3</f>
        <v>0.27419354838709675</v>
      </c>
      <c r="K3" s="19">
        <f>C3</f>
        <v>17</v>
      </c>
      <c r="L3" s="20">
        <f>H3/K3</f>
        <v>1</v>
      </c>
      <c r="M3" s="21" t="s">
        <v>25</v>
      </c>
      <c r="N3" s="5"/>
      <c r="P3" s="33" t="s">
        <v>13</v>
      </c>
      <c r="Q3" s="34"/>
      <c r="R3" s="35" t="s">
        <v>20</v>
      </c>
      <c r="S3" s="36">
        <v>32</v>
      </c>
      <c r="T3" s="37"/>
      <c r="U3" s="37"/>
      <c r="V3" s="38"/>
      <c r="W3" s="36"/>
      <c r="X3" s="36"/>
      <c r="Y3" s="36"/>
      <c r="Z3" s="39"/>
      <c r="AA3" s="36">
        <f>S3</f>
        <v>32</v>
      </c>
      <c r="AB3" s="40"/>
      <c r="AC3" s="41" t="s">
        <v>20</v>
      </c>
      <c r="AD3" s="31"/>
    </row>
    <row r="4" spans="2:30" ht="12.75">
      <c r="B4" s="42">
        <v>356023</v>
      </c>
      <c r="C4" s="8">
        <v>0.3</v>
      </c>
      <c r="D4" s="9">
        <v>13</v>
      </c>
      <c r="E4" s="9">
        <v>37</v>
      </c>
      <c r="F4" s="8">
        <f>D4/E4</f>
        <v>0.35135135135135137</v>
      </c>
      <c r="G4" s="9">
        <v>0</v>
      </c>
      <c r="H4" s="9">
        <f aca="true" t="shared" si="0" ref="H4:I6">H3+D4</f>
        <v>30</v>
      </c>
      <c r="I4" s="9">
        <f t="shared" si="0"/>
        <v>99</v>
      </c>
      <c r="J4" s="8">
        <f>H4/I4</f>
        <v>0.30303030303030304</v>
      </c>
      <c r="K4" s="19">
        <f>2*K3</f>
        <v>34</v>
      </c>
      <c r="L4" s="20">
        <f>H4/K4</f>
        <v>0.8823529411764706</v>
      </c>
      <c r="M4" s="21" t="s">
        <v>26</v>
      </c>
      <c r="N4" s="5"/>
      <c r="P4" s="33" t="s">
        <v>27</v>
      </c>
      <c r="Q4" s="11"/>
      <c r="R4" s="43" t="s">
        <v>20</v>
      </c>
      <c r="S4" s="14">
        <v>0.6</v>
      </c>
      <c r="T4" s="44"/>
      <c r="U4" s="44"/>
      <c r="V4" s="45"/>
      <c r="W4" s="16"/>
      <c r="X4" s="16"/>
      <c r="Y4" s="16"/>
      <c r="Z4" s="14"/>
      <c r="AA4" s="16">
        <f>2*S3</f>
        <v>64</v>
      </c>
      <c r="AB4" s="46"/>
      <c r="AC4" s="16" t="s">
        <v>20</v>
      </c>
      <c r="AD4" s="31"/>
    </row>
    <row r="5" spans="2:30" ht="12.75">
      <c r="B5" s="47" t="s">
        <v>20</v>
      </c>
      <c r="C5" s="12">
        <v>20</v>
      </c>
      <c r="D5" s="9">
        <v>17</v>
      </c>
      <c r="E5" s="9">
        <v>45</v>
      </c>
      <c r="F5" s="8">
        <f>D5/E5</f>
        <v>0.37777777777777777</v>
      </c>
      <c r="G5" s="9">
        <v>2</v>
      </c>
      <c r="H5" s="9">
        <f t="shared" si="0"/>
        <v>47</v>
      </c>
      <c r="I5" s="9">
        <f t="shared" si="0"/>
        <v>144</v>
      </c>
      <c r="J5" s="8">
        <f>H5/I5</f>
        <v>0.3263888888888889</v>
      </c>
      <c r="K5" s="19">
        <f>3*K3</f>
        <v>51</v>
      </c>
      <c r="L5" s="20">
        <f>H5/K5</f>
        <v>0.9215686274509803</v>
      </c>
      <c r="M5" s="21" t="s">
        <v>28</v>
      </c>
      <c r="N5" s="5"/>
      <c r="P5" s="33" t="s">
        <v>29</v>
      </c>
      <c r="Q5" s="11"/>
      <c r="R5" s="48"/>
      <c r="S5" s="49"/>
      <c r="T5" s="50"/>
      <c r="U5" s="50"/>
      <c r="V5" s="51"/>
      <c r="W5" s="49"/>
      <c r="X5" s="49"/>
      <c r="Y5" s="49"/>
      <c r="Z5" s="52"/>
      <c r="AA5" s="49">
        <f>3*S3</f>
        <v>96</v>
      </c>
      <c r="AB5" s="53"/>
      <c r="AC5" s="49" t="s">
        <v>20</v>
      </c>
      <c r="AD5" s="31"/>
    </row>
    <row r="6" spans="2:30" ht="12.75">
      <c r="B6" s="47"/>
      <c r="C6" s="9"/>
      <c r="D6" s="9">
        <v>17</v>
      </c>
      <c r="E6" s="9">
        <v>34</v>
      </c>
      <c r="F6" s="8">
        <f>D6/E6</f>
        <v>0.5</v>
      </c>
      <c r="G6" s="9">
        <v>2</v>
      </c>
      <c r="H6" s="9">
        <f t="shared" si="0"/>
        <v>64</v>
      </c>
      <c r="I6" s="9">
        <f t="shared" si="0"/>
        <v>178</v>
      </c>
      <c r="J6" s="8">
        <f>H6/I6</f>
        <v>0.3595505617977528</v>
      </c>
      <c r="K6" s="19">
        <f>4*K3</f>
        <v>68</v>
      </c>
      <c r="L6" s="20">
        <f>H6/K6</f>
        <v>0.9411764705882353</v>
      </c>
      <c r="M6" s="21" t="s">
        <v>30</v>
      </c>
      <c r="N6" s="5"/>
      <c r="P6" s="33" t="s">
        <v>31</v>
      </c>
      <c r="Q6" s="11"/>
      <c r="R6" s="54"/>
      <c r="S6" s="55"/>
      <c r="T6" s="56"/>
      <c r="U6" s="56"/>
      <c r="V6" s="57"/>
      <c r="W6" s="55"/>
      <c r="X6" s="55"/>
      <c r="Y6" s="55"/>
      <c r="Z6" s="58"/>
      <c r="AA6" s="55">
        <f>4*S3</f>
        <v>128</v>
      </c>
      <c r="AB6" s="59"/>
      <c r="AC6" s="55" t="s">
        <v>20</v>
      </c>
      <c r="AD6" s="31"/>
    </row>
    <row r="7" spans="2:30" ht="12.75">
      <c r="B7" s="47" t="s">
        <v>20</v>
      </c>
      <c r="C7" s="4" t="s">
        <v>20</v>
      </c>
      <c r="D7" s="60" t="s">
        <v>20</v>
      </c>
      <c r="E7" s="60" t="s">
        <v>20</v>
      </c>
      <c r="F7" s="3"/>
      <c r="G7" s="60">
        <f>G3+G4+G5+G6</f>
        <v>6</v>
      </c>
      <c r="H7" s="60"/>
      <c r="I7" s="60"/>
      <c r="J7" s="61"/>
      <c r="K7" s="62" t="s">
        <v>20</v>
      </c>
      <c r="L7" s="63"/>
      <c r="M7" s="21" t="s">
        <v>30</v>
      </c>
      <c r="N7" s="5"/>
      <c r="P7" s="33" t="s">
        <v>32</v>
      </c>
      <c r="Q7" s="11"/>
      <c r="R7" s="64"/>
      <c r="S7" s="36"/>
      <c r="T7" s="37"/>
      <c r="U7" s="37"/>
      <c r="V7" s="38"/>
      <c r="W7" s="36"/>
      <c r="X7" s="36"/>
      <c r="Y7" s="36"/>
      <c r="Z7" s="39"/>
      <c r="AA7" s="36">
        <f>5*S3</f>
        <v>160</v>
      </c>
      <c r="AB7" s="40"/>
      <c r="AC7" s="36" t="s">
        <v>20</v>
      </c>
      <c r="AD7" s="31"/>
    </row>
    <row r="8" spans="2:30" ht="12.75">
      <c r="B8" s="32" t="s">
        <v>30</v>
      </c>
      <c r="C8" s="9">
        <v>25</v>
      </c>
      <c r="D8" s="9">
        <v>24</v>
      </c>
      <c r="E8" s="9">
        <v>74</v>
      </c>
      <c r="F8" s="8">
        <f>D8/E8</f>
        <v>0.32432432432432434</v>
      </c>
      <c r="G8" s="9">
        <v>0</v>
      </c>
      <c r="H8" s="9">
        <f>H7+D8</f>
        <v>24</v>
      </c>
      <c r="I8" s="9">
        <f>E8</f>
        <v>74</v>
      </c>
      <c r="J8" s="8">
        <f>H8/I8</f>
        <v>0.32432432432432434</v>
      </c>
      <c r="K8" s="19">
        <f>C8</f>
        <v>25</v>
      </c>
      <c r="L8" s="20">
        <f>H8/K8</f>
        <v>0.96</v>
      </c>
      <c r="M8" s="21" t="s">
        <v>25</v>
      </c>
      <c r="P8" s="33"/>
      <c r="Q8" s="11"/>
      <c r="R8" s="65"/>
      <c r="S8" s="16"/>
      <c r="T8" s="44"/>
      <c r="U8" s="44"/>
      <c r="V8" s="45"/>
      <c r="W8" s="66"/>
      <c r="X8" s="16"/>
      <c r="Y8" s="16"/>
      <c r="Z8" s="14"/>
      <c r="AA8" s="16"/>
      <c r="AB8" s="46"/>
      <c r="AC8" s="16" t="s">
        <v>20</v>
      </c>
      <c r="AD8" s="31"/>
    </row>
    <row r="9" spans="2:30" ht="13.5" thickBot="1">
      <c r="B9" s="42">
        <v>363880</v>
      </c>
      <c r="C9" s="8">
        <v>0.5</v>
      </c>
      <c r="D9" s="9">
        <v>20</v>
      </c>
      <c r="E9" s="9">
        <v>64</v>
      </c>
      <c r="F9" s="8">
        <f>D9/E9</f>
        <v>0.3125</v>
      </c>
      <c r="G9" s="9">
        <v>0</v>
      </c>
      <c r="H9" s="9">
        <f>H8+D9</f>
        <v>44</v>
      </c>
      <c r="I9" s="9">
        <f>I8+E9</f>
        <v>138</v>
      </c>
      <c r="J9" s="8">
        <f>H9/I9</f>
        <v>0.3188405797101449</v>
      </c>
      <c r="K9" s="19">
        <f>2*K8</f>
        <v>50</v>
      </c>
      <c r="L9" s="20">
        <f>H9/K9</f>
        <v>0.88</v>
      </c>
      <c r="M9" s="21" t="s">
        <v>26</v>
      </c>
      <c r="P9" s="33" t="s">
        <v>33</v>
      </c>
      <c r="Q9" s="11"/>
      <c r="R9" s="24" t="s">
        <v>25</v>
      </c>
      <c r="S9" s="67"/>
      <c r="T9" s="68"/>
      <c r="U9" s="68"/>
      <c r="V9" s="69"/>
      <c r="W9" s="70"/>
      <c r="X9" s="67"/>
      <c r="Y9" s="67"/>
      <c r="Z9" s="71"/>
      <c r="AA9" s="67"/>
      <c r="AB9" s="72"/>
      <c r="AC9" s="73"/>
      <c r="AD9" s="31"/>
    </row>
    <row r="10" spans="2:30" ht="12.75">
      <c r="B10" s="47"/>
      <c r="C10" s="74">
        <v>20</v>
      </c>
      <c r="D10" s="9">
        <v>9</v>
      </c>
      <c r="E10" s="9">
        <v>34</v>
      </c>
      <c r="F10" s="8">
        <f>D10/E10</f>
        <v>0.2647058823529412</v>
      </c>
      <c r="G10" s="9">
        <v>0</v>
      </c>
      <c r="H10" s="9">
        <f>H9+D10</f>
        <v>53</v>
      </c>
      <c r="I10" s="9">
        <f>I9+E10</f>
        <v>172</v>
      </c>
      <c r="J10" s="8">
        <f>H10/I10</f>
        <v>0.3081395348837209</v>
      </c>
      <c r="K10" s="19">
        <f>3*K8</f>
        <v>75</v>
      </c>
      <c r="L10" s="20">
        <f>H10/K10</f>
        <v>0.7066666666666667</v>
      </c>
      <c r="M10" s="21" t="s">
        <v>22</v>
      </c>
      <c r="P10" s="75" t="s">
        <v>34</v>
      </c>
      <c r="Q10" s="76"/>
      <c r="R10" s="64"/>
      <c r="S10" s="36">
        <v>27</v>
      </c>
      <c r="T10" s="37"/>
      <c r="U10" s="37"/>
      <c r="V10" s="38"/>
      <c r="W10" s="36"/>
      <c r="X10" s="36"/>
      <c r="Y10" s="36"/>
      <c r="Z10" s="39"/>
      <c r="AA10" s="36">
        <f>S10</f>
        <v>27</v>
      </c>
      <c r="AB10" s="40"/>
      <c r="AC10" s="36" t="s">
        <v>20</v>
      </c>
      <c r="AD10" s="31"/>
    </row>
    <row r="11" spans="2:30" ht="12.75">
      <c r="B11" s="47"/>
      <c r="C11" s="9" t="s">
        <v>20</v>
      </c>
      <c r="D11" s="9">
        <v>25</v>
      </c>
      <c r="E11" s="9">
        <v>62</v>
      </c>
      <c r="F11" s="8">
        <f>D11/E11</f>
        <v>0.4032258064516129</v>
      </c>
      <c r="G11" s="9">
        <v>2</v>
      </c>
      <c r="H11" s="9">
        <f>H10+D11</f>
        <v>78</v>
      </c>
      <c r="I11" s="9">
        <f>I10+E11</f>
        <v>234</v>
      </c>
      <c r="J11" s="8">
        <f>H11/I11</f>
        <v>0.3333333333333333</v>
      </c>
      <c r="K11" s="19">
        <f>4*K8</f>
        <v>100</v>
      </c>
      <c r="L11" s="20">
        <f>H11/K11</f>
        <v>0.78</v>
      </c>
      <c r="M11" s="21" t="s">
        <v>28</v>
      </c>
      <c r="P11" s="75" t="s">
        <v>35</v>
      </c>
      <c r="Q11" s="76"/>
      <c r="R11" s="65"/>
      <c r="S11" s="14">
        <v>0.5</v>
      </c>
      <c r="T11" s="44"/>
      <c r="U11" s="44"/>
      <c r="V11" s="45"/>
      <c r="W11" s="16"/>
      <c r="X11" s="16"/>
      <c r="Y11" s="16"/>
      <c r="Z11" s="14"/>
      <c r="AA11" s="16">
        <f>2*S10</f>
        <v>54</v>
      </c>
      <c r="AB11" s="46"/>
      <c r="AC11" s="16" t="s">
        <v>20</v>
      </c>
      <c r="AD11" s="31"/>
    </row>
    <row r="12" spans="3:30" ht="12.75">
      <c r="C12" s="3"/>
      <c r="D12" s="60" t="s">
        <v>20</v>
      </c>
      <c r="E12" s="60" t="s">
        <v>20</v>
      </c>
      <c r="F12" s="3"/>
      <c r="G12" s="60">
        <f>G8+G9+G11</f>
        <v>2</v>
      </c>
      <c r="H12" s="60"/>
      <c r="I12" s="60"/>
      <c r="J12" s="61"/>
      <c r="K12" s="62" t="s">
        <v>20</v>
      </c>
      <c r="L12" s="63"/>
      <c r="M12" s="21" t="s">
        <v>25</v>
      </c>
      <c r="P12" s="33" t="s">
        <v>36</v>
      </c>
      <c r="Q12" s="11"/>
      <c r="R12" s="54"/>
      <c r="S12" s="55"/>
      <c r="T12" s="56"/>
      <c r="U12" s="56"/>
      <c r="V12" s="57"/>
      <c r="W12" s="55"/>
      <c r="X12" s="55"/>
      <c r="Y12" s="55"/>
      <c r="Z12" s="58"/>
      <c r="AA12" s="49">
        <f>3*S10</f>
        <v>81</v>
      </c>
      <c r="AB12" s="59"/>
      <c r="AC12" s="55" t="s">
        <v>20</v>
      </c>
      <c r="AD12" s="31"/>
    </row>
    <row r="13" spans="2:30" ht="12.75">
      <c r="B13" s="32" t="s">
        <v>25</v>
      </c>
      <c r="C13" s="9">
        <v>22</v>
      </c>
      <c r="D13" s="9">
        <v>22</v>
      </c>
      <c r="E13" s="9">
        <v>74</v>
      </c>
      <c r="F13" s="8">
        <f>D13/E13</f>
        <v>0.2972972972972973</v>
      </c>
      <c r="G13" s="9">
        <v>2</v>
      </c>
      <c r="H13" s="9">
        <f>H12+D13</f>
        <v>22</v>
      </c>
      <c r="I13" s="9">
        <f>E13</f>
        <v>74</v>
      </c>
      <c r="J13" s="8">
        <f>H13/I13</f>
        <v>0.2972972972972973</v>
      </c>
      <c r="K13" s="19">
        <f>C13</f>
        <v>22</v>
      </c>
      <c r="L13" s="20">
        <f>H13/K13</f>
        <v>1</v>
      </c>
      <c r="M13" s="21" t="s">
        <v>30</v>
      </c>
      <c r="P13" s="33"/>
      <c r="Q13" s="11"/>
      <c r="R13" s="65"/>
      <c r="S13" s="16"/>
      <c r="T13" s="44"/>
      <c r="U13" s="44"/>
      <c r="V13" s="45"/>
      <c r="W13" s="16"/>
      <c r="X13" s="16"/>
      <c r="Y13" s="16"/>
      <c r="Z13" s="14"/>
      <c r="AA13" s="55">
        <f>4*S10</f>
        <v>108</v>
      </c>
      <c r="AB13" s="46"/>
      <c r="AC13" s="16" t="s">
        <v>20</v>
      </c>
      <c r="AD13" s="31"/>
    </row>
    <row r="14" spans="2:30" ht="12.75">
      <c r="B14" s="42">
        <v>355057</v>
      </c>
      <c r="C14" s="8">
        <v>0.4</v>
      </c>
      <c r="D14" s="9">
        <v>22</v>
      </c>
      <c r="E14" s="9">
        <v>44</v>
      </c>
      <c r="F14" s="8">
        <f>D14/E14</f>
        <v>0.5</v>
      </c>
      <c r="G14" s="9">
        <v>2</v>
      </c>
      <c r="H14" s="9">
        <f>H13+D14</f>
        <v>44</v>
      </c>
      <c r="I14" s="9">
        <f>I13+E14</f>
        <v>118</v>
      </c>
      <c r="J14" s="8">
        <f>H14/I14</f>
        <v>0.3728813559322034</v>
      </c>
      <c r="K14" s="19">
        <f>2*K13</f>
        <v>44</v>
      </c>
      <c r="L14" s="20">
        <f>H14/K14</f>
        <v>1</v>
      </c>
      <c r="M14" s="21" t="s">
        <v>26</v>
      </c>
      <c r="P14" s="33" t="s">
        <v>37</v>
      </c>
      <c r="Q14" s="11"/>
      <c r="R14" s="54"/>
      <c r="S14" s="55"/>
      <c r="T14" s="56"/>
      <c r="U14" s="56"/>
      <c r="V14" s="57"/>
      <c r="W14" s="55"/>
      <c r="X14" s="55"/>
      <c r="Y14" s="55"/>
      <c r="Z14" s="58"/>
      <c r="AA14" s="36">
        <f>5*S10</f>
        <v>135</v>
      </c>
      <c r="AB14" s="59"/>
      <c r="AC14" s="55" t="s">
        <v>20</v>
      </c>
      <c r="AD14" s="31"/>
    </row>
    <row r="15" spans="2:30" ht="12.75">
      <c r="B15" s="47" t="s">
        <v>20</v>
      </c>
      <c r="C15" s="9"/>
      <c r="D15" s="9">
        <v>17</v>
      </c>
      <c r="E15" s="9">
        <v>62</v>
      </c>
      <c r="F15" s="8">
        <f>D15/E15</f>
        <v>0.27419354838709675</v>
      </c>
      <c r="G15" s="9">
        <v>0</v>
      </c>
      <c r="H15" s="9">
        <f>H14+D15</f>
        <v>61</v>
      </c>
      <c r="I15" s="9">
        <f>I14+E15</f>
        <v>180</v>
      </c>
      <c r="J15" s="8">
        <f>H15/I15</f>
        <v>0.3388888888888889</v>
      </c>
      <c r="K15" s="19">
        <f>3*K13</f>
        <v>66</v>
      </c>
      <c r="L15" s="20">
        <f>H15/K15</f>
        <v>0.9242424242424242</v>
      </c>
      <c r="M15" s="21" t="s">
        <v>22</v>
      </c>
      <c r="P15" s="33" t="s">
        <v>38</v>
      </c>
      <c r="Q15" s="11"/>
      <c r="R15" s="65"/>
      <c r="S15" s="16"/>
      <c r="T15" s="44"/>
      <c r="U15" s="44"/>
      <c r="V15" s="45"/>
      <c r="W15" s="66"/>
      <c r="X15" s="16"/>
      <c r="Y15" s="16"/>
      <c r="Z15" s="14"/>
      <c r="AA15" s="16"/>
      <c r="AB15" s="46"/>
      <c r="AC15" s="16"/>
      <c r="AD15" s="31"/>
    </row>
    <row r="16" spans="2:30" ht="13.5" thickBot="1">
      <c r="B16" s="47"/>
      <c r="C16" s="9"/>
      <c r="D16" s="9">
        <v>17</v>
      </c>
      <c r="E16" s="9">
        <v>54</v>
      </c>
      <c r="F16" s="8">
        <f>D16/E16</f>
        <v>0.3148148148148148</v>
      </c>
      <c r="G16" s="9">
        <v>0</v>
      </c>
      <c r="H16" s="9">
        <f>H15+D16</f>
        <v>78</v>
      </c>
      <c r="I16" s="9">
        <f>I15+E16</f>
        <v>234</v>
      </c>
      <c r="J16" s="8">
        <f>H16/I16</f>
        <v>0.3333333333333333</v>
      </c>
      <c r="K16" s="19">
        <f>4*K13</f>
        <v>88</v>
      </c>
      <c r="L16" s="20">
        <f>H16/K16</f>
        <v>0.8863636363636364</v>
      </c>
      <c r="M16" s="21" t="s">
        <v>28</v>
      </c>
      <c r="P16" s="33" t="s">
        <v>39</v>
      </c>
      <c r="Q16" s="11"/>
      <c r="R16" s="24" t="s">
        <v>40</v>
      </c>
      <c r="S16" s="67"/>
      <c r="T16" s="68"/>
      <c r="U16" s="68"/>
      <c r="V16" s="69"/>
      <c r="W16" s="77"/>
      <c r="X16" s="67"/>
      <c r="Y16" s="67"/>
      <c r="Z16" s="71"/>
      <c r="AA16" s="67"/>
      <c r="AB16" s="72"/>
      <c r="AC16" s="73" t="s">
        <v>20</v>
      </c>
      <c r="AD16" s="31"/>
    </row>
    <row r="17" spans="2:30" ht="12.75">
      <c r="B17" s="47" t="s">
        <v>20</v>
      </c>
      <c r="C17" s="3"/>
      <c r="D17" s="60"/>
      <c r="E17" s="60" t="s">
        <v>20</v>
      </c>
      <c r="F17" s="3"/>
      <c r="G17" s="60">
        <f>G13+G14+G15+G16</f>
        <v>4</v>
      </c>
      <c r="H17" s="60"/>
      <c r="I17" s="60"/>
      <c r="J17" s="61"/>
      <c r="K17" s="62" t="s">
        <v>20</v>
      </c>
      <c r="L17" s="63"/>
      <c r="M17" s="21" t="s">
        <v>26</v>
      </c>
      <c r="P17" s="33" t="s">
        <v>41</v>
      </c>
      <c r="Q17" s="11"/>
      <c r="R17" s="65"/>
      <c r="S17" s="16">
        <v>17</v>
      </c>
      <c r="T17" s="44"/>
      <c r="U17" s="44"/>
      <c r="V17" s="45"/>
      <c r="W17" s="16"/>
      <c r="X17" s="16"/>
      <c r="Y17" s="16"/>
      <c r="Z17" s="14"/>
      <c r="AA17" s="36">
        <f>S17</f>
        <v>17</v>
      </c>
      <c r="AB17" s="46"/>
      <c r="AC17" s="16" t="s">
        <v>20</v>
      </c>
      <c r="AD17" s="31"/>
    </row>
    <row r="18" spans="2:30" ht="12.75">
      <c r="B18" s="32" t="s">
        <v>26</v>
      </c>
      <c r="C18" s="9">
        <v>25</v>
      </c>
      <c r="D18" s="9">
        <v>19</v>
      </c>
      <c r="E18" s="9">
        <v>44</v>
      </c>
      <c r="F18" s="8">
        <f>D18/E18</f>
        <v>0.4318181818181818</v>
      </c>
      <c r="G18" s="9">
        <v>0</v>
      </c>
      <c r="H18" s="9">
        <f>H17+D18</f>
        <v>19</v>
      </c>
      <c r="I18" s="9">
        <f>E18</f>
        <v>44</v>
      </c>
      <c r="J18" s="8">
        <f>H18/I18</f>
        <v>0.4318181818181818</v>
      </c>
      <c r="K18" s="19">
        <f>C18</f>
        <v>25</v>
      </c>
      <c r="L18" s="20">
        <f>H18/K18</f>
        <v>0.76</v>
      </c>
      <c r="M18" s="21" t="s">
        <v>25</v>
      </c>
      <c r="P18" s="33"/>
      <c r="Q18" s="11"/>
      <c r="R18" s="54"/>
      <c r="S18" s="58">
        <v>0.3</v>
      </c>
      <c r="T18" s="56"/>
      <c r="U18" s="56"/>
      <c r="V18" s="57"/>
      <c r="W18" s="55"/>
      <c r="X18" s="55"/>
      <c r="Y18" s="55"/>
      <c r="Z18" s="58"/>
      <c r="AA18" s="16">
        <f>2*S17</f>
        <v>34</v>
      </c>
      <c r="AB18" s="59"/>
      <c r="AC18" s="55" t="s">
        <v>20</v>
      </c>
      <c r="AD18" s="31"/>
    </row>
    <row r="19" spans="2:30" ht="12.75">
      <c r="B19" s="42">
        <v>354483</v>
      </c>
      <c r="C19" s="8">
        <v>0.45</v>
      </c>
      <c r="D19" s="9">
        <v>25</v>
      </c>
      <c r="E19" s="9">
        <v>37</v>
      </c>
      <c r="F19" s="8">
        <f>D19/E19</f>
        <v>0.6756756756756757</v>
      </c>
      <c r="G19" s="9">
        <v>2</v>
      </c>
      <c r="H19" s="9">
        <f>H18+D19</f>
        <v>44</v>
      </c>
      <c r="I19" s="9">
        <f>I18+E19</f>
        <v>81</v>
      </c>
      <c r="J19" s="8">
        <f>H19/I19</f>
        <v>0.5432098765432098</v>
      </c>
      <c r="K19" s="19">
        <f>2*K18</f>
        <v>50</v>
      </c>
      <c r="L19" s="20">
        <f>H19/K19</f>
        <v>0.88</v>
      </c>
      <c r="M19" s="21" t="s">
        <v>22</v>
      </c>
      <c r="P19" s="33" t="s">
        <v>42</v>
      </c>
      <c r="Q19" s="11"/>
      <c r="R19" s="65"/>
      <c r="S19" s="14"/>
      <c r="T19" s="44"/>
      <c r="U19" s="44"/>
      <c r="V19" s="45"/>
      <c r="W19" s="16"/>
      <c r="X19" s="16"/>
      <c r="Y19" s="16"/>
      <c r="Z19" s="14"/>
      <c r="AA19" s="49">
        <f>3*S17</f>
        <v>51</v>
      </c>
      <c r="AB19" s="46"/>
      <c r="AC19" s="16"/>
      <c r="AD19" s="31"/>
    </row>
    <row r="20" spans="2:30" ht="12.75">
      <c r="B20" s="47"/>
      <c r="C20" s="9" t="s">
        <v>20</v>
      </c>
      <c r="D20" s="9">
        <v>14</v>
      </c>
      <c r="E20" s="9">
        <v>35</v>
      </c>
      <c r="F20" s="8">
        <f>D20/E20</f>
        <v>0.4</v>
      </c>
      <c r="G20" s="9">
        <v>0</v>
      </c>
      <c r="H20" s="9">
        <f>H19+D20</f>
        <v>58</v>
      </c>
      <c r="I20" s="9">
        <f>I19+E20</f>
        <v>116</v>
      </c>
      <c r="J20" s="8">
        <f>H20/I20</f>
        <v>0.5</v>
      </c>
      <c r="K20" s="19">
        <f>3*K18</f>
        <v>75</v>
      </c>
      <c r="L20" s="20">
        <f>H20/K20</f>
        <v>0.7733333333333333</v>
      </c>
      <c r="M20" s="21" t="s">
        <v>28</v>
      </c>
      <c r="P20" s="33" t="s">
        <v>43</v>
      </c>
      <c r="Q20" s="11"/>
      <c r="R20" s="54"/>
      <c r="S20" s="55"/>
      <c r="T20" s="56"/>
      <c r="U20" s="56"/>
      <c r="V20" s="57"/>
      <c r="W20" s="55"/>
      <c r="X20" s="55"/>
      <c r="Y20" s="55"/>
      <c r="Z20" s="58"/>
      <c r="AA20" s="55">
        <f>4*S17</f>
        <v>68</v>
      </c>
      <c r="AB20" s="59"/>
      <c r="AC20" s="55" t="s">
        <v>20</v>
      </c>
      <c r="AD20" s="31"/>
    </row>
    <row r="21" spans="2:30" ht="12.75">
      <c r="B21" s="47"/>
      <c r="C21" s="9" t="s">
        <v>20</v>
      </c>
      <c r="D21" s="9">
        <v>25</v>
      </c>
      <c r="E21" s="9">
        <v>64</v>
      </c>
      <c r="F21" s="8">
        <f>D21/E21</f>
        <v>0.390625</v>
      </c>
      <c r="G21" s="9">
        <v>2</v>
      </c>
      <c r="H21" s="9">
        <f>H20+D21</f>
        <v>83</v>
      </c>
      <c r="I21" s="9">
        <f>I20+E21</f>
        <v>180</v>
      </c>
      <c r="J21" s="8">
        <f>H21/I21</f>
        <v>0.46111111111111114</v>
      </c>
      <c r="K21" s="19">
        <f>4*K18</f>
        <v>100</v>
      </c>
      <c r="L21" s="20">
        <f>H21/K21</f>
        <v>0.83</v>
      </c>
      <c r="M21" s="21" t="s">
        <v>30</v>
      </c>
      <c r="P21" s="33" t="s">
        <v>44</v>
      </c>
      <c r="Q21" s="11"/>
      <c r="R21" s="54"/>
      <c r="S21" s="55"/>
      <c r="T21" s="56"/>
      <c r="U21" s="56"/>
      <c r="V21" s="57"/>
      <c r="W21" s="55"/>
      <c r="X21" s="55"/>
      <c r="Y21" s="55"/>
      <c r="Z21" s="58"/>
      <c r="AA21" s="36">
        <f>5*S17</f>
        <v>85</v>
      </c>
      <c r="AB21" s="59"/>
      <c r="AC21" s="55" t="s">
        <v>20</v>
      </c>
      <c r="AD21" s="31"/>
    </row>
    <row r="22" spans="2:30" ht="12.75">
      <c r="B22" s="47"/>
      <c r="C22" s="9"/>
      <c r="D22" s="9"/>
      <c r="E22" s="9"/>
      <c r="F22" s="8"/>
      <c r="G22" s="60">
        <f>G18+G19+G20+G21</f>
        <v>4</v>
      </c>
      <c r="H22" s="9"/>
      <c r="I22" s="9"/>
      <c r="J22" s="8"/>
      <c r="K22" s="19"/>
      <c r="L22" s="20"/>
      <c r="M22" s="21" t="s">
        <v>28</v>
      </c>
      <c r="P22" s="33" t="s">
        <v>45</v>
      </c>
      <c r="Q22" s="11"/>
      <c r="R22" s="65"/>
      <c r="S22" s="16"/>
      <c r="T22" s="44"/>
      <c r="U22" s="44"/>
      <c r="V22" s="45"/>
      <c r="W22" s="16"/>
      <c r="X22" s="16"/>
      <c r="Y22" s="16"/>
      <c r="Z22" s="14"/>
      <c r="AA22" s="16"/>
      <c r="AB22" s="46"/>
      <c r="AC22" s="16"/>
      <c r="AD22" s="31"/>
    </row>
    <row r="23" spans="1:30" ht="13.5" thickBot="1">
      <c r="A23" t="s">
        <v>20</v>
      </c>
      <c r="B23" s="32" t="s">
        <v>28</v>
      </c>
      <c r="C23" s="9">
        <v>17</v>
      </c>
      <c r="D23" s="9">
        <v>17</v>
      </c>
      <c r="E23" s="9">
        <v>35</v>
      </c>
      <c r="F23" s="8">
        <f>D23/E23</f>
        <v>0.4857142857142857</v>
      </c>
      <c r="G23" s="9">
        <v>2</v>
      </c>
      <c r="H23" s="9">
        <f>H22+D23</f>
        <v>17</v>
      </c>
      <c r="I23" s="9">
        <f>E23</f>
        <v>35</v>
      </c>
      <c r="J23" s="8">
        <f>H23/I23</f>
        <v>0.4857142857142857</v>
      </c>
      <c r="K23" s="19">
        <f>C23</f>
        <v>17</v>
      </c>
      <c r="L23" s="20">
        <f>H23/K23</f>
        <v>1</v>
      </c>
      <c r="M23" s="21" t="s">
        <v>26</v>
      </c>
      <c r="P23" s="33"/>
      <c r="Q23" s="11"/>
      <c r="R23" s="24" t="s">
        <v>26</v>
      </c>
      <c r="S23" s="67"/>
      <c r="T23" s="68"/>
      <c r="U23" s="68"/>
      <c r="V23" s="69"/>
      <c r="W23" s="70"/>
      <c r="X23" s="67"/>
      <c r="Y23" s="67"/>
      <c r="Z23" s="71"/>
      <c r="AA23" s="67"/>
      <c r="AB23" s="72"/>
      <c r="AC23" s="73"/>
      <c r="AD23" s="31"/>
    </row>
    <row r="24" spans="2:30" ht="12.75">
      <c r="B24" s="42">
        <v>354235</v>
      </c>
      <c r="C24" s="8">
        <v>0.3</v>
      </c>
      <c r="D24" s="9">
        <v>15</v>
      </c>
      <c r="E24" s="9">
        <v>45</v>
      </c>
      <c r="F24" s="8">
        <f>D24/E24</f>
        <v>0.3333333333333333</v>
      </c>
      <c r="G24" s="9">
        <v>0</v>
      </c>
      <c r="H24" s="9">
        <f>H23+D24</f>
        <v>32</v>
      </c>
      <c r="I24" s="9">
        <f>I23+E24</f>
        <v>80</v>
      </c>
      <c r="J24" s="8">
        <f>H24/I24</f>
        <v>0.4</v>
      </c>
      <c r="K24" s="19">
        <f>2*K23</f>
        <v>34</v>
      </c>
      <c r="L24" s="20">
        <f>H24/K24</f>
        <v>0.9411764705882353</v>
      </c>
      <c r="M24" s="21" t="s">
        <v>22</v>
      </c>
      <c r="P24" s="33" t="s">
        <v>46</v>
      </c>
      <c r="Q24" s="11"/>
      <c r="R24" s="65"/>
      <c r="S24" s="16">
        <v>25</v>
      </c>
      <c r="T24" s="44"/>
      <c r="U24" s="44"/>
      <c r="V24" s="45"/>
      <c r="W24" s="16"/>
      <c r="X24" s="16"/>
      <c r="Y24" s="16"/>
      <c r="Z24" s="14"/>
      <c r="AA24" s="36">
        <f>S24</f>
        <v>25</v>
      </c>
      <c r="AB24" s="46"/>
      <c r="AC24" s="16" t="s">
        <v>20</v>
      </c>
      <c r="AD24" s="31"/>
    </row>
    <row r="25" spans="2:30" ht="12.75">
      <c r="B25" s="47"/>
      <c r="C25" s="12">
        <v>20</v>
      </c>
      <c r="D25" s="9">
        <v>15</v>
      </c>
      <c r="E25" s="9">
        <v>62</v>
      </c>
      <c r="F25" s="8">
        <f>D25/E25</f>
        <v>0.24193548387096775</v>
      </c>
      <c r="G25" s="9">
        <v>0</v>
      </c>
      <c r="H25" s="9">
        <f>H24+D25</f>
        <v>47</v>
      </c>
      <c r="I25" s="9">
        <f>I24+E25</f>
        <v>142</v>
      </c>
      <c r="J25" s="8">
        <f>H25/I25</f>
        <v>0.33098591549295775</v>
      </c>
      <c r="K25" s="19">
        <f>3*K23</f>
        <v>51</v>
      </c>
      <c r="L25" s="20">
        <f>H25/K25</f>
        <v>0.9215686274509803</v>
      </c>
      <c r="M25" s="21" t="s">
        <v>30</v>
      </c>
      <c r="P25" s="33" t="s">
        <v>47</v>
      </c>
      <c r="Q25" s="11"/>
      <c r="R25" s="54"/>
      <c r="S25" s="58">
        <v>0.45</v>
      </c>
      <c r="T25" s="56"/>
      <c r="U25" s="56"/>
      <c r="V25" s="57"/>
      <c r="W25" s="55"/>
      <c r="X25" s="55"/>
      <c r="Y25" s="55"/>
      <c r="Z25" s="58"/>
      <c r="AA25" s="16">
        <f>2*S24</f>
        <v>50</v>
      </c>
      <c r="AB25" s="59"/>
      <c r="AC25" s="55" t="s">
        <v>20</v>
      </c>
      <c r="AD25" s="31"/>
    </row>
    <row r="26" spans="2:30" ht="12.75">
      <c r="B26" s="47"/>
      <c r="C26" s="9" t="s">
        <v>20</v>
      </c>
      <c r="D26" s="9">
        <v>17</v>
      </c>
      <c r="E26" s="9">
        <v>54</v>
      </c>
      <c r="F26" s="8">
        <f>D26/E26</f>
        <v>0.3148148148148148</v>
      </c>
      <c r="G26" s="9">
        <v>2</v>
      </c>
      <c r="H26" s="9">
        <f>H24+D26</f>
        <v>49</v>
      </c>
      <c r="I26" s="9">
        <f>I24+E26</f>
        <v>134</v>
      </c>
      <c r="J26" s="8">
        <f>H26/I26</f>
        <v>0.3656716417910448</v>
      </c>
      <c r="K26" s="19">
        <f>4*K23</f>
        <v>68</v>
      </c>
      <c r="L26" s="20">
        <f>H26/K26</f>
        <v>0.7205882352941176</v>
      </c>
      <c r="M26" s="21" t="s">
        <v>25</v>
      </c>
      <c r="P26" s="33" t="s">
        <v>48</v>
      </c>
      <c r="Q26" s="11"/>
      <c r="R26" s="65"/>
      <c r="S26" s="16"/>
      <c r="T26" s="44"/>
      <c r="U26" s="44"/>
      <c r="V26" s="45"/>
      <c r="W26" s="16"/>
      <c r="X26" s="16"/>
      <c r="Y26" s="16"/>
      <c r="Z26" s="14"/>
      <c r="AA26" s="49">
        <f>3*S24</f>
        <v>75</v>
      </c>
      <c r="AB26" s="46"/>
      <c r="AC26" s="16" t="s">
        <v>20</v>
      </c>
      <c r="AD26" s="31"/>
    </row>
    <row r="27" spans="2:30" ht="13.5" thickBot="1">
      <c r="B27" s="18" t="s">
        <v>49</v>
      </c>
      <c r="C27" s="9"/>
      <c r="D27" s="9"/>
      <c r="E27" s="9"/>
      <c r="F27" s="8"/>
      <c r="G27" s="60">
        <f>G23+G24+G25+G26</f>
        <v>4</v>
      </c>
      <c r="H27" s="9"/>
      <c r="I27" s="9"/>
      <c r="J27" s="8"/>
      <c r="K27" s="19"/>
      <c r="L27" s="20"/>
      <c r="M27" s="21" t="s">
        <v>50</v>
      </c>
      <c r="P27" s="78" t="s">
        <v>51</v>
      </c>
      <c r="Q27" s="11"/>
      <c r="R27" s="54"/>
      <c r="S27" s="55"/>
      <c r="T27" s="56"/>
      <c r="U27" s="56"/>
      <c r="V27" s="57"/>
      <c r="W27" s="55"/>
      <c r="X27" s="55"/>
      <c r="Y27" s="55"/>
      <c r="Z27" s="58"/>
      <c r="AA27" s="55">
        <f>4*S24</f>
        <v>100</v>
      </c>
      <c r="AB27" s="59"/>
      <c r="AC27" s="55" t="s">
        <v>20</v>
      </c>
      <c r="AD27" s="31"/>
    </row>
    <row r="28" spans="2:30" ht="12.75">
      <c r="B28" s="32" t="s">
        <v>50</v>
      </c>
      <c r="C28" s="9">
        <v>15</v>
      </c>
      <c r="D28" s="9">
        <v>12</v>
      </c>
      <c r="E28" s="9">
        <v>45</v>
      </c>
      <c r="F28" s="8">
        <f>D28/E28</f>
        <v>0.26666666666666666</v>
      </c>
      <c r="G28" s="9">
        <v>0</v>
      </c>
      <c r="H28" s="9">
        <f>H27+D28</f>
        <v>12</v>
      </c>
      <c r="I28" s="9">
        <f>E28</f>
        <v>45</v>
      </c>
      <c r="J28" s="8">
        <f>H28/I28</f>
        <v>0.26666666666666666</v>
      </c>
      <c r="K28" s="19">
        <f>C28</f>
        <v>15</v>
      </c>
      <c r="L28" s="20">
        <f>H28/K28</f>
        <v>0.8</v>
      </c>
      <c r="M28" s="21" t="s">
        <v>40</v>
      </c>
      <c r="N28" s="5"/>
      <c r="R28" s="54"/>
      <c r="S28" s="55"/>
      <c r="T28" s="56"/>
      <c r="U28" s="56"/>
      <c r="V28" s="57"/>
      <c r="W28" s="55"/>
      <c r="X28" s="55"/>
      <c r="Y28" s="55"/>
      <c r="Z28" s="58"/>
      <c r="AA28" s="36">
        <f>5*S24</f>
        <v>125</v>
      </c>
      <c r="AB28" s="59"/>
      <c r="AC28" s="55" t="s">
        <v>20</v>
      </c>
      <c r="AD28" s="31"/>
    </row>
    <row r="29" spans="2:30" ht="12.75">
      <c r="B29" s="79" t="s">
        <v>20</v>
      </c>
      <c r="C29" s="4">
        <v>0.25</v>
      </c>
      <c r="D29" s="9">
        <v>8</v>
      </c>
      <c r="E29" s="9">
        <v>65</v>
      </c>
      <c r="F29" s="8">
        <f>D29/E29</f>
        <v>0.12307692307692308</v>
      </c>
      <c r="G29" s="9">
        <v>0</v>
      </c>
      <c r="H29" s="9">
        <f>H28+D29</f>
        <v>20</v>
      </c>
      <c r="I29" s="9">
        <f>I28+E29</f>
        <v>110</v>
      </c>
      <c r="J29" s="8">
        <f>H29/I29</f>
        <v>0.18181818181818182</v>
      </c>
      <c r="K29" s="19">
        <f>2*K28</f>
        <v>30</v>
      </c>
      <c r="L29" s="20">
        <f>H29/K29</f>
        <v>0.6666666666666666</v>
      </c>
      <c r="M29" s="21" t="s">
        <v>52</v>
      </c>
      <c r="N29" s="5"/>
      <c r="R29" s="54"/>
      <c r="S29" s="55"/>
      <c r="T29" s="56"/>
      <c r="U29" s="56"/>
      <c r="V29" s="57"/>
      <c r="W29" s="55"/>
      <c r="X29" s="55"/>
      <c r="Y29" s="55"/>
      <c r="Z29" s="58"/>
      <c r="AA29" s="55"/>
      <c r="AB29" s="59"/>
      <c r="AC29" s="55" t="s">
        <v>20</v>
      </c>
      <c r="AD29" s="31"/>
    </row>
    <row r="30" spans="2:30" ht="13.5" thickBot="1">
      <c r="B30" s="47"/>
      <c r="C30" s="9" t="s">
        <v>20</v>
      </c>
      <c r="D30" s="9">
        <v>8</v>
      </c>
      <c r="E30" s="9">
        <v>41</v>
      </c>
      <c r="F30" s="8">
        <f>D30/E30</f>
        <v>0.1951219512195122</v>
      </c>
      <c r="G30" s="9">
        <v>0</v>
      </c>
      <c r="H30" s="9">
        <f>H29+D30</f>
        <v>28</v>
      </c>
      <c r="I30" s="9">
        <f>I29+E30</f>
        <v>151</v>
      </c>
      <c r="J30" s="8">
        <f>H30/I30</f>
        <v>0.18543046357615894</v>
      </c>
      <c r="K30" s="19">
        <f>3*K28</f>
        <v>45</v>
      </c>
      <c r="L30" s="20">
        <f>H30/K30</f>
        <v>0.6222222222222222</v>
      </c>
      <c r="M30" s="21" t="s">
        <v>53</v>
      </c>
      <c r="N30" s="5"/>
      <c r="R30" s="24" t="s">
        <v>54</v>
      </c>
      <c r="S30" s="67"/>
      <c r="T30" s="68"/>
      <c r="U30" s="68"/>
      <c r="V30" s="69"/>
      <c r="W30" s="70"/>
      <c r="X30" s="67"/>
      <c r="Y30" s="67"/>
      <c r="Z30" s="71"/>
      <c r="AA30" s="67"/>
      <c r="AB30" s="72"/>
      <c r="AC30" s="73" t="s">
        <v>20</v>
      </c>
      <c r="AD30" s="31"/>
    </row>
    <row r="31" spans="2:30" ht="12.75">
      <c r="B31" s="47"/>
      <c r="C31" s="9" t="s">
        <v>20</v>
      </c>
      <c r="D31" s="9">
        <v>14</v>
      </c>
      <c r="E31" s="9">
        <v>58</v>
      </c>
      <c r="F31" s="8">
        <f>D31/E31</f>
        <v>0.2413793103448276</v>
      </c>
      <c r="G31" s="9">
        <v>0</v>
      </c>
      <c r="H31" s="9">
        <f>H30+D31</f>
        <v>42</v>
      </c>
      <c r="I31" s="9">
        <f>I30+E31</f>
        <v>209</v>
      </c>
      <c r="J31" s="8">
        <f>H31/I31</f>
        <v>0.20095693779904306</v>
      </c>
      <c r="K31" s="19">
        <f>4*K28</f>
        <v>60</v>
      </c>
      <c r="L31" s="20">
        <f>H31/K31</f>
        <v>0.7</v>
      </c>
      <c r="M31" s="21" t="s">
        <v>55</v>
      </c>
      <c r="N31" s="5"/>
      <c r="R31" s="64"/>
      <c r="S31" s="16">
        <v>27</v>
      </c>
      <c r="T31" s="44"/>
      <c r="U31" s="44"/>
      <c r="V31" s="45"/>
      <c r="W31" s="16"/>
      <c r="X31" s="16"/>
      <c r="Y31" s="16"/>
      <c r="Z31" s="14"/>
      <c r="AA31" s="36">
        <f>S31</f>
        <v>27</v>
      </c>
      <c r="AB31" s="46"/>
      <c r="AC31" s="16" t="s">
        <v>20</v>
      </c>
      <c r="AD31" s="31"/>
    </row>
    <row r="32" spans="3:30" ht="12.75" customHeight="1">
      <c r="C32" s="3"/>
      <c r="D32" s="60" t="s">
        <v>20</v>
      </c>
      <c r="E32" s="60" t="s">
        <v>20</v>
      </c>
      <c r="F32" s="3"/>
      <c r="G32" s="60">
        <f>G28+G29+G30+G31</f>
        <v>0</v>
      </c>
      <c r="H32" s="60"/>
      <c r="I32" s="60"/>
      <c r="J32" s="61"/>
      <c r="K32" s="62" t="s">
        <v>20</v>
      </c>
      <c r="L32" s="63"/>
      <c r="M32" s="21" t="s">
        <v>40</v>
      </c>
      <c r="N32" s="5"/>
      <c r="R32" s="54"/>
      <c r="S32" s="58">
        <v>0.5</v>
      </c>
      <c r="T32" s="56"/>
      <c r="U32" s="56"/>
      <c r="V32" s="57"/>
      <c r="W32" s="55"/>
      <c r="X32" s="55"/>
      <c r="Y32" s="55"/>
      <c r="Z32" s="58"/>
      <c r="AA32" s="16">
        <f>2*S31</f>
        <v>54</v>
      </c>
      <c r="AB32" s="59"/>
      <c r="AC32" s="55" t="s">
        <v>20</v>
      </c>
      <c r="AD32" s="31"/>
    </row>
    <row r="33" spans="2:30" ht="12.75">
      <c r="B33" s="32" t="s">
        <v>40</v>
      </c>
      <c r="C33" s="9">
        <v>15</v>
      </c>
      <c r="D33" s="9">
        <v>15</v>
      </c>
      <c r="E33" s="9">
        <v>45</v>
      </c>
      <c r="F33" s="8">
        <f>D33/E33</f>
        <v>0.3333333333333333</v>
      </c>
      <c r="G33" s="9">
        <v>2</v>
      </c>
      <c r="H33" s="9">
        <f>H32+D33</f>
        <v>15</v>
      </c>
      <c r="I33" s="9">
        <f>E33</f>
        <v>45</v>
      </c>
      <c r="J33" s="8">
        <f>H33/I33</f>
        <v>0.3333333333333333</v>
      </c>
      <c r="K33" s="19">
        <f>C33</f>
        <v>15</v>
      </c>
      <c r="L33" s="20">
        <f>H33/K33</f>
        <v>1</v>
      </c>
      <c r="M33" s="21" t="s">
        <v>50</v>
      </c>
      <c r="R33" s="65"/>
      <c r="S33" s="16"/>
      <c r="T33" s="44"/>
      <c r="U33" s="44"/>
      <c r="V33" s="45"/>
      <c r="W33" s="16"/>
      <c r="X33" s="16"/>
      <c r="Y33" s="16"/>
      <c r="Z33" s="14"/>
      <c r="AA33" s="49">
        <f>3*S31</f>
        <v>81</v>
      </c>
      <c r="AB33" s="46"/>
      <c r="AC33" s="16" t="s">
        <v>20</v>
      </c>
      <c r="AD33" s="31"/>
    </row>
    <row r="34" spans="2:30" ht="12.75">
      <c r="B34" s="47" t="s">
        <v>20</v>
      </c>
      <c r="C34" s="4">
        <v>0.25</v>
      </c>
      <c r="D34" s="9">
        <v>15</v>
      </c>
      <c r="E34" s="9">
        <v>71</v>
      </c>
      <c r="F34" s="8">
        <f>D34/E34</f>
        <v>0.2112676056338028</v>
      </c>
      <c r="G34" s="9">
        <v>2</v>
      </c>
      <c r="H34" s="9">
        <f>H33+D34</f>
        <v>30</v>
      </c>
      <c r="I34" s="9">
        <f>I33+E34</f>
        <v>116</v>
      </c>
      <c r="J34" s="8">
        <f>H34/I34</f>
        <v>0.25862068965517243</v>
      </c>
      <c r="K34" s="19">
        <f>2*K33</f>
        <v>30</v>
      </c>
      <c r="L34" s="20">
        <f>H34/K34</f>
        <v>1</v>
      </c>
      <c r="M34" s="21" t="s">
        <v>53</v>
      </c>
      <c r="R34" s="54"/>
      <c r="S34" s="55"/>
      <c r="T34" s="56"/>
      <c r="U34" s="56"/>
      <c r="V34" s="57"/>
      <c r="W34" s="55"/>
      <c r="X34" s="55"/>
      <c r="Y34" s="55"/>
      <c r="Z34" s="58"/>
      <c r="AA34" s="55">
        <f>4*S31</f>
        <v>108</v>
      </c>
      <c r="AB34" s="59"/>
      <c r="AC34" s="55" t="s">
        <v>20</v>
      </c>
      <c r="AD34" s="31"/>
    </row>
    <row r="35" spans="2:30" ht="12.75">
      <c r="B35" s="47" t="s">
        <v>20</v>
      </c>
      <c r="C35" s="9" t="s">
        <v>20</v>
      </c>
      <c r="D35" s="9">
        <v>15</v>
      </c>
      <c r="E35" s="9">
        <v>60</v>
      </c>
      <c r="F35" s="8">
        <f>D35/E35</f>
        <v>0.25</v>
      </c>
      <c r="G35" s="9">
        <v>2</v>
      </c>
      <c r="H35" s="9">
        <f>H34+D35</f>
        <v>45</v>
      </c>
      <c r="I35" s="9">
        <f>I34+E35</f>
        <v>176</v>
      </c>
      <c r="J35" s="8">
        <f>H35/I35</f>
        <v>0.2556818181818182</v>
      </c>
      <c r="K35" s="19">
        <f>3*K33</f>
        <v>45</v>
      </c>
      <c r="L35" s="20">
        <f>H35/K35</f>
        <v>1</v>
      </c>
      <c r="M35" s="21" t="s">
        <v>55</v>
      </c>
      <c r="R35" s="54"/>
      <c r="S35" s="55"/>
      <c r="T35" s="56"/>
      <c r="U35" s="56"/>
      <c r="V35" s="57"/>
      <c r="W35" s="55"/>
      <c r="X35" s="55"/>
      <c r="Y35" s="55"/>
      <c r="Z35" s="58"/>
      <c r="AA35" s="36">
        <f>5*S31</f>
        <v>135</v>
      </c>
      <c r="AB35" s="59"/>
      <c r="AC35" s="55" t="s">
        <v>20</v>
      </c>
      <c r="AD35" s="31"/>
    </row>
    <row r="36" spans="2:30" ht="12.75">
      <c r="B36" s="47"/>
      <c r="C36" s="9" t="s">
        <v>20</v>
      </c>
      <c r="D36" s="9">
        <v>12</v>
      </c>
      <c r="E36" s="9">
        <v>54</v>
      </c>
      <c r="F36" s="8">
        <f>D36/E36</f>
        <v>0.2222222222222222</v>
      </c>
      <c r="G36" s="9">
        <v>0</v>
      </c>
      <c r="H36" s="9">
        <f>H35+D36</f>
        <v>57</v>
      </c>
      <c r="I36" s="9">
        <f>I35+E36</f>
        <v>230</v>
      </c>
      <c r="J36" s="8">
        <f>H36/I36</f>
        <v>0.24782608695652175</v>
      </c>
      <c r="K36" s="19">
        <f>4*K33</f>
        <v>60</v>
      </c>
      <c r="L36" s="20">
        <f>H36/K36</f>
        <v>0.95</v>
      </c>
      <c r="M36" s="21" t="s">
        <v>52</v>
      </c>
      <c r="R36" s="54"/>
      <c r="S36" s="55"/>
      <c r="T36" s="56"/>
      <c r="U36" s="56"/>
      <c r="V36" s="57"/>
      <c r="W36" s="55"/>
      <c r="X36" s="55"/>
      <c r="Y36" s="55"/>
      <c r="Z36" s="58"/>
      <c r="AA36" s="55"/>
      <c r="AB36" s="59"/>
      <c r="AC36" s="55" t="s">
        <v>20</v>
      </c>
      <c r="AD36" s="31"/>
    </row>
    <row r="37" spans="2:30" ht="13.5" thickBot="1">
      <c r="B37" s="47"/>
      <c r="C37" s="3"/>
      <c r="D37" s="60" t="s">
        <v>20</v>
      </c>
      <c r="E37" s="60" t="s">
        <v>20</v>
      </c>
      <c r="F37" s="3"/>
      <c r="G37" s="60">
        <f>G33+G34+G35+G36</f>
        <v>6</v>
      </c>
      <c r="H37" s="60"/>
      <c r="I37" s="60"/>
      <c r="J37" s="61"/>
      <c r="K37" s="62" t="s">
        <v>20</v>
      </c>
      <c r="L37" s="63"/>
      <c r="M37" s="21" t="s">
        <v>55</v>
      </c>
      <c r="R37" s="24" t="s">
        <v>56</v>
      </c>
      <c r="S37" s="67"/>
      <c r="T37" s="68"/>
      <c r="U37" s="68"/>
      <c r="V37" s="69"/>
      <c r="W37" s="70"/>
      <c r="X37" s="67"/>
      <c r="Y37" s="67"/>
      <c r="Z37" s="71"/>
      <c r="AA37" s="67"/>
      <c r="AB37" s="72"/>
      <c r="AC37" s="73" t="s">
        <v>20</v>
      </c>
      <c r="AD37" s="31"/>
    </row>
    <row r="38" spans="2:30" ht="12.75">
      <c r="B38" s="32" t="s">
        <v>55</v>
      </c>
      <c r="C38" s="9">
        <v>22</v>
      </c>
      <c r="D38" s="9">
        <v>20</v>
      </c>
      <c r="E38" s="9">
        <v>47</v>
      </c>
      <c r="F38" s="8">
        <f>D38/E38</f>
        <v>0.425531914893617</v>
      </c>
      <c r="G38" s="9">
        <v>0</v>
      </c>
      <c r="H38" s="9">
        <f>H37+D38</f>
        <v>20</v>
      </c>
      <c r="I38" s="9">
        <f>E38</f>
        <v>47</v>
      </c>
      <c r="J38" s="8">
        <f>H38/I38</f>
        <v>0.425531914893617</v>
      </c>
      <c r="K38" s="19">
        <f>C38</f>
        <v>22</v>
      </c>
      <c r="L38" s="20">
        <f>H38/K38</f>
        <v>0.9090909090909091</v>
      </c>
      <c r="M38" s="21" t="s">
        <v>53</v>
      </c>
      <c r="R38" s="80"/>
      <c r="S38" s="16">
        <v>27</v>
      </c>
      <c r="T38" s="44"/>
      <c r="U38" s="44"/>
      <c r="V38" s="45"/>
      <c r="W38" s="16"/>
      <c r="X38" s="16"/>
      <c r="Y38" s="16"/>
      <c r="Z38" s="14"/>
      <c r="AA38" s="36">
        <f>S38</f>
        <v>27</v>
      </c>
      <c r="AB38" s="46"/>
      <c r="AC38" s="16" t="s">
        <v>20</v>
      </c>
      <c r="AD38" s="31"/>
    </row>
    <row r="39" spans="2:30" ht="12.75">
      <c r="B39" s="47" t="s">
        <v>20</v>
      </c>
      <c r="C39" s="4">
        <v>0.4</v>
      </c>
      <c r="D39" s="9">
        <v>18</v>
      </c>
      <c r="E39" s="9">
        <v>60</v>
      </c>
      <c r="F39" s="8">
        <f>D39/E39</f>
        <v>0.3</v>
      </c>
      <c r="G39" s="9">
        <v>0</v>
      </c>
      <c r="H39" s="9">
        <f>H38+D39</f>
        <v>38</v>
      </c>
      <c r="I39" s="9">
        <f>I38+E39</f>
        <v>107</v>
      </c>
      <c r="J39" s="8">
        <f>H39/I39</f>
        <v>0.35514018691588783</v>
      </c>
      <c r="K39" s="19">
        <f>2*K38</f>
        <v>44</v>
      </c>
      <c r="L39" s="20">
        <f>H39/K39</f>
        <v>0.8636363636363636</v>
      </c>
      <c r="M39" s="21" t="s">
        <v>40</v>
      </c>
      <c r="R39" s="81"/>
      <c r="S39" s="58">
        <v>0.5</v>
      </c>
      <c r="T39" s="56"/>
      <c r="U39" s="56"/>
      <c r="V39" s="57"/>
      <c r="W39" s="55"/>
      <c r="X39" s="55"/>
      <c r="Y39" s="55"/>
      <c r="Z39" s="58"/>
      <c r="AA39" s="16">
        <f>2*S38</f>
        <v>54</v>
      </c>
      <c r="AB39" s="59"/>
      <c r="AC39" s="55"/>
      <c r="AD39" s="31"/>
    </row>
    <row r="40" spans="2:30" ht="12.75">
      <c r="B40" s="47"/>
      <c r="C40" s="9" t="s">
        <v>20</v>
      </c>
      <c r="D40" s="9">
        <v>22</v>
      </c>
      <c r="E40" s="9">
        <v>51</v>
      </c>
      <c r="F40" s="8">
        <f>D40/E40</f>
        <v>0.43137254901960786</v>
      </c>
      <c r="G40" s="9">
        <v>2</v>
      </c>
      <c r="H40" s="9">
        <f>H39+D40</f>
        <v>60</v>
      </c>
      <c r="I40" s="9">
        <f>I39+E40</f>
        <v>158</v>
      </c>
      <c r="J40" s="8">
        <f>H40/I40</f>
        <v>0.379746835443038</v>
      </c>
      <c r="K40" s="19">
        <f>3*K38</f>
        <v>66</v>
      </c>
      <c r="L40" s="20">
        <f>H40/K40</f>
        <v>0.9090909090909091</v>
      </c>
      <c r="M40" s="21" t="s">
        <v>52</v>
      </c>
      <c r="R40" s="65"/>
      <c r="S40" s="16"/>
      <c r="T40" s="44"/>
      <c r="U40" s="44"/>
      <c r="V40" s="45"/>
      <c r="W40" s="16"/>
      <c r="X40" s="16"/>
      <c r="Y40" s="16"/>
      <c r="Z40" s="14"/>
      <c r="AA40" s="49">
        <f>3*S38</f>
        <v>81</v>
      </c>
      <c r="AB40" s="46"/>
      <c r="AC40" s="16" t="s">
        <v>20</v>
      </c>
      <c r="AD40" s="31"/>
    </row>
    <row r="41" spans="2:30" ht="12.75">
      <c r="B41" s="47"/>
      <c r="C41" s="9" t="s">
        <v>20</v>
      </c>
      <c r="D41" s="9">
        <v>22</v>
      </c>
      <c r="E41" s="9">
        <v>58</v>
      </c>
      <c r="F41" s="8">
        <f>D41/E41</f>
        <v>0.3793103448275862</v>
      </c>
      <c r="G41" s="9">
        <v>2</v>
      </c>
      <c r="H41" s="9">
        <f>H40+D41</f>
        <v>82</v>
      </c>
      <c r="I41" s="9">
        <f>I40+E41</f>
        <v>216</v>
      </c>
      <c r="J41" s="8">
        <f>H41/I41</f>
        <v>0.37962962962962965</v>
      </c>
      <c r="K41" s="19">
        <f>4*K38</f>
        <v>88</v>
      </c>
      <c r="L41" s="20">
        <f>H41/K41</f>
        <v>0.9318181818181818</v>
      </c>
      <c r="M41" s="21" t="s">
        <v>50</v>
      </c>
      <c r="R41" s="54"/>
      <c r="S41" s="55"/>
      <c r="T41" s="56"/>
      <c r="U41" s="56"/>
      <c r="V41" s="57"/>
      <c r="W41" s="55"/>
      <c r="X41" s="55"/>
      <c r="Y41" s="55"/>
      <c r="Z41" s="58"/>
      <c r="AA41" s="55">
        <f>4*S38</f>
        <v>108</v>
      </c>
      <c r="AB41" s="59"/>
      <c r="AC41" s="55" t="s">
        <v>20</v>
      </c>
      <c r="AD41" s="31"/>
    </row>
    <row r="42" spans="3:30" ht="12.75">
      <c r="C42" s="3"/>
      <c r="D42" s="60" t="s">
        <v>20</v>
      </c>
      <c r="E42" s="60" t="s">
        <v>20</v>
      </c>
      <c r="F42" s="3"/>
      <c r="G42" s="60">
        <f>G38+G39+G40+G41</f>
        <v>4</v>
      </c>
      <c r="H42" s="60"/>
      <c r="I42" s="60"/>
      <c r="J42" s="61"/>
      <c r="K42" s="62" t="s">
        <v>20</v>
      </c>
      <c r="L42" s="63"/>
      <c r="M42" s="21" t="s">
        <v>53</v>
      </c>
      <c r="R42" s="54"/>
      <c r="S42" s="55"/>
      <c r="T42" s="56"/>
      <c r="U42" s="56"/>
      <c r="V42" s="57"/>
      <c r="W42" s="55"/>
      <c r="X42" s="55"/>
      <c r="Y42" s="55"/>
      <c r="Z42" s="58"/>
      <c r="AA42" s="36">
        <f>5*S38</f>
        <v>135</v>
      </c>
      <c r="AB42" s="59"/>
      <c r="AC42" s="16" t="s">
        <v>20</v>
      </c>
      <c r="AD42" s="31"/>
    </row>
    <row r="43" spans="2:32" ht="12.75">
      <c r="B43" s="32" t="s">
        <v>53</v>
      </c>
      <c r="C43" s="9">
        <v>22</v>
      </c>
      <c r="D43" s="9">
        <v>22</v>
      </c>
      <c r="E43" s="9">
        <v>47</v>
      </c>
      <c r="F43" s="8">
        <f>D43/E43</f>
        <v>0.46808510638297873</v>
      </c>
      <c r="G43" s="9">
        <v>2</v>
      </c>
      <c r="H43" s="9">
        <f>H42+D43</f>
        <v>22</v>
      </c>
      <c r="I43" s="9">
        <f>E43</f>
        <v>47</v>
      </c>
      <c r="J43" s="8">
        <f>H43/I43</f>
        <v>0.46808510638297873</v>
      </c>
      <c r="K43" s="19">
        <f>C43</f>
        <v>22</v>
      </c>
      <c r="L43" s="20">
        <f>H43/K43</f>
        <v>1</v>
      </c>
      <c r="M43" s="21" t="s">
        <v>55</v>
      </c>
      <c r="R43" s="54"/>
      <c r="S43" s="55"/>
      <c r="T43" s="56"/>
      <c r="U43" s="56"/>
      <c r="V43" s="57"/>
      <c r="W43" s="55"/>
      <c r="X43" s="55"/>
      <c r="Y43" s="55"/>
      <c r="Z43" s="58"/>
      <c r="AA43" s="55"/>
      <c r="AB43" s="59"/>
      <c r="AC43" s="55" t="s">
        <v>20</v>
      </c>
      <c r="AD43" s="31"/>
      <c r="AF43" s="31"/>
    </row>
    <row r="44" spans="2:32" ht="12.75">
      <c r="B44" s="47" t="s">
        <v>20</v>
      </c>
      <c r="C44" s="4">
        <v>0.4</v>
      </c>
      <c r="D44" s="9">
        <v>16</v>
      </c>
      <c r="E44" s="9">
        <v>71</v>
      </c>
      <c r="F44" s="8">
        <f>D44/E44</f>
        <v>0.22535211267605634</v>
      </c>
      <c r="G44" s="9">
        <v>0</v>
      </c>
      <c r="H44" s="9">
        <f>H43+D44</f>
        <v>38</v>
      </c>
      <c r="I44" s="9">
        <f>I43+E44</f>
        <v>118</v>
      </c>
      <c r="J44" s="8">
        <f>H44/I44</f>
        <v>0.3220338983050847</v>
      </c>
      <c r="K44" s="19">
        <f>2*K43</f>
        <v>44</v>
      </c>
      <c r="L44" s="20">
        <f>H44/K44</f>
        <v>0.8636363636363636</v>
      </c>
      <c r="M44" s="21" t="s">
        <v>40</v>
      </c>
      <c r="R44"/>
      <c r="S44"/>
      <c r="U44"/>
      <c r="V44"/>
      <c r="Z44"/>
      <c r="AF44" s="31"/>
    </row>
    <row r="45" spans="2:32" ht="12.75">
      <c r="B45" s="47"/>
      <c r="C45" s="12">
        <v>17</v>
      </c>
      <c r="D45" s="9">
        <v>22</v>
      </c>
      <c r="E45" s="9">
        <v>41</v>
      </c>
      <c r="F45" s="8">
        <f>D45/E45</f>
        <v>0.5365853658536586</v>
      </c>
      <c r="G45" s="9">
        <v>2</v>
      </c>
      <c r="H45" s="9">
        <f>H44+D45</f>
        <v>60</v>
      </c>
      <c r="I45" s="9">
        <f>I44+E45</f>
        <v>159</v>
      </c>
      <c r="J45" s="8">
        <f>H45/I45</f>
        <v>0.37735849056603776</v>
      </c>
      <c r="K45" s="19">
        <f>3*K43</f>
        <v>66</v>
      </c>
      <c r="L45" s="20">
        <f>H45/K45</f>
        <v>0.9090909090909091</v>
      </c>
      <c r="M45" s="21" t="s">
        <v>50</v>
      </c>
      <c r="R45"/>
      <c r="S45"/>
      <c r="U45"/>
      <c r="V45"/>
      <c r="Z45"/>
      <c r="AF45" s="31"/>
    </row>
    <row r="46" spans="2:32" ht="12.75">
      <c r="B46" s="47"/>
      <c r="C46" s="9" t="s">
        <v>20</v>
      </c>
      <c r="D46" s="9">
        <v>8</v>
      </c>
      <c r="E46" s="9">
        <v>55</v>
      </c>
      <c r="F46" s="8">
        <f>D46/E46</f>
        <v>0.14545454545454545</v>
      </c>
      <c r="G46" s="9">
        <v>0</v>
      </c>
      <c r="H46" s="9">
        <f>H45+D46</f>
        <v>68</v>
      </c>
      <c r="I46" s="9">
        <f>I45+E46</f>
        <v>214</v>
      </c>
      <c r="J46" s="8">
        <f>H46/I46</f>
        <v>0.3177570093457944</v>
      </c>
      <c r="K46" s="19">
        <f>4*K43</f>
        <v>88</v>
      </c>
      <c r="L46" s="20">
        <f>H46/K46</f>
        <v>0.7727272727272727</v>
      </c>
      <c r="M46" s="21" t="s">
        <v>52</v>
      </c>
      <c r="R46"/>
      <c r="S46"/>
      <c r="U46"/>
      <c r="V46"/>
      <c r="Z46"/>
      <c r="AF46" s="31"/>
    </row>
    <row r="47" spans="2:32" ht="12.75">
      <c r="B47" s="18" t="s">
        <v>20</v>
      </c>
      <c r="C47" s="3"/>
      <c r="D47" s="60" t="s">
        <v>20</v>
      </c>
      <c r="E47" s="60" t="s">
        <v>20</v>
      </c>
      <c r="F47" s="3"/>
      <c r="G47" s="60">
        <f>G43+G44+G45+G46</f>
        <v>4</v>
      </c>
      <c r="H47" s="60"/>
      <c r="I47" s="60"/>
      <c r="J47" s="61"/>
      <c r="K47" s="62" t="s">
        <v>20</v>
      </c>
      <c r="L47" s="63"/>
      <c r="M47" s="21" t="s">
        <v>52</v>
      </c>
      <c r="R47"/>
      <c r="S47"/>
      <c r="U47"/>
      <c r="V47"/>
      <c r="Z47"/>
      <c r="AF47" s="31"/>
    </row>
    <row r="48" spans="2:32" ht="12.75">
      <c r="B48" s="32" t="s">
        <v>52</v>
      </c>
      <c r="C48" s="9">
        <v>27</v>
      </c>
      <c r="D48" s="9">
        <v>27</v>
      </c>
      <c r="E48" s="9">
        <v>65</v>
      </c>
      <c r="F48" s="8">
        <f>D48/E48</f>
        <v>0.4153846153846154</v>
      </c>
      <c r="G48" s="9">
        <v>2</v>
      </c>
      <c r="H48" s="9">
        <f>H47+D48</f>
        <v>27</v>
      </c>
      <c r="I48" s="9">
        <f>E48</f>
        <v>65</v>
      </c>
      <c r="J48" s="8">
        <f>H48/I48</f>
        <v>0.4153846153846154</v>
      </c>
      <c r="K48" s="19">
        <f>C48</f>
        <v>27</v>
      </c>
      <c r="L48" s="20">
        <f>H48/K48</f>
        <v>1</v>
      </c>
      <c r="M48" s="21" t="s">
        <v>50</v>
      </c>
      <c r="R48"/>
      <c r="S48"/>
      <c r="U48"/>
      <c r="V48"/>
      <c r="Z48"/>
      <c r="AF48" s="31"/>
    </row>
    <row r="49" spans="2:32" ht="12.75">
      <c r="B49" s="18"/>
      <c r="C49" s="4">
        <v>0.5</v>
      </c>
      <c r="D49" s="9">
        <v>27</v>
      </c>
      <c r="E49" s="9">
        <v>55</v>
      </c>
      <c r="F49" s="8">
        <f>D49/E49</f>
        <v>0.4909090909090909</v>
      </c>
      <c r="G49" s="9">
        <v>2</v>
      </c>
      <c r="H49" s="9">
        <f>H48+D49</f>
        <v>54</v>
      </c>
      <c r="I49" s="9">
        <f>I48+E49</f>
        <v>120</v>
      </c>
      <c r="J49" s="8">
        <f>H49/I49</f>
        <v>0.45</v>
      </c>
      <c r="K49" s="19">
        <f>2*K48</f>
        <v>54</v>
      </c>
      <c r="L49" s="20">
        <f>H49/K49</f>
        <v>1</v>
      </c>
      <c r="M49" s="21" t="s">
        <v>53</v>
      </c>
      <c r="R49"/>
      <c r="S49"/>
      <c r="U49"/>
      <c r="V49"/>
      <c r="Z49"/>
      <c r="AF49" s="31"/>
    </row>
    <row r="50" spans="2:26" ht="12.75">
      <c r="B50" s="18"/>
      <c r="C50" s="9" t="s">
        <v>20</v>
      </c>
      <c r="D50" s="9">
        <v>27</v>
      </c>
      <c r="E50" s="9">
        <v>54</v>
      </c>
      <c r="F50" s="8">
        <f>D50/E50</f>
        <v>0.5</v>
      </c>
      <c r="G50" s="9">
        <v>2</v>
      </c>
      <c r="H50" s="9">
        <f>H49+D50</f>
        <v>81</v>
      </c>
      <c r="I50" s="9">
        <f>I49+E50</f>
        <v>174</v>
      </c>
      <c r="J50" s="8">
        <f>H50/I50</f>
        <v>0.46551724137931033</v>
      </c>
      <c r="K50" s="19">
        <f>3*K48</f>
        <v>81</v>
      </c>
      <c r="L50" s="20">
        <f>H50/K50</f>
        <v>1</v>
      </c>
      <c r="M50" s="21" t="s">
        <v>40</v>
      </c>
      <c r="R50"/>
      <c r="S50"/>
      <c r="U50"/>
      <c r="V50"/>
      <c r="Z50"/>
    </row>
    <row r="51" spans="2:13" ht="12.75">
      <c r="B51" s="18"/>
      <c r="C51" s="9" t="s">
        <v>20</v>
      </c>
      <c r="D51" s="9">
        <v>19</v>
      </c>
      <c r="E51" s="9">
        <v>51</v>
      </c>
      <c r="F51" s="8">
        <f>D51/E51</f>
        <v>0.37254901960784315</v>
      </c>
      <c r="G51" s="9">
        <v>0</v>
      </c>
      <c r="H51" s="9">
        <f>H50+D51</f>
        <v>100</v>
      </c>
      <c r="I51" s="9">
        <f>I50+E51</f>
        <v>225</v>
      </c>
      <c r="J51" s="8">
        <f>H51/I51</f>
        <v>0.4444444444444444</v>
      </c>
      <c r="K51" s="19">
        <f>4*K48</f>
        <v>108</v>
      </c>
      <c r="L51" s="20">
        <f>H51/K51</f>
        <v>0.9259259259259259</v>
      </c>
      <c r="M51" s="21" t="s">
        <v>55</v>
      </c>
    </row>
    <row r="52" spans="2:13" ht="12.75">
      <c r="B52" s="18" t="s">
        <v>57</v>
      </c>
      <c r="C52" s="3"/>
      <c r="D52" s="60" t="s">
        <v>20</v>
      </c>
      <c r="E52" s="60" t="s">
        <v>20</v>
      </c>
      <c r="F52" s="3"/>
      <c r="G52" s="60">
        <f>G48+G49+G50+G51</f>
        <v>6</v>
      </c>
      <c r="H52" s="60"/>
      <c r="I52" s="60"/>
      <c r="J52" s="61"/>
      <c r="K52" s="62" t="s">
        <v>20</v>
      </c>
      <c r="L52" s="63"/>
      <c r="M52" s="21" t="s">
        <v>58</v>
      </c>
    </row>
    <row r="53" spans="2:14" ht="12.75">
      <c r="B53" s="32" t="s">
        <v>58</v>
      </c>
      <c r="C53" s="19">
        <v>15</v>
      </c>
      <c r="D53" s="9">
        <v>10</v>
      </c>
      <c r="E53" s="9">
        <v>50</v>
      </c>
      <c r="F53" s="8">
        <f>D53/E53</f>
        <v>0.2</v>
      </c>
      <c r="G53" s="9">
        <v>0</v>
      </c>
      <c r="H53" s="9">
        <f>H47+D53</f>
        <v>10</v>
      </c>
      <c r="I53" s="9">
        <f>E53</f>
        <v>50</v>
      </c>
      <c r="J53" s="8">
        <f>H53/I53</f>
        <v>0.2</v>
      </c>
      <c r="K53" s="19">
        <f>C53</f>
        <v>15</v>
      </c>
      <c r="L53" s="20">
        <f>H53/K53</f>
        <v>0.6666666666666666</v>
      </c>
      <c r="M53" s="21" t="s">
        <v>24</v>
      </c>
      <c r="N53" s="5"/>
    </row>
    <row r="54" spans="2:14" ht="12.75">
      <c r="B54" s="42">
        <v>353654</v>
      </c>
      <c r="C54" s="8">
        <v>0.25</v>
      </c>
      <c r="D54" s="9">
        <v>15</v>
      </c>
      <c r="E54" s="9">
        <v>37</v>
      </c>
      <c r="F54" s="8">
        <f>D54/E54</f>
        <v>0.40540540540540543</v>
      </c>
      <c r="G54" s="9">
        <v>2</v>
      </c>
      <c r="H54" s="9">
        <f>H53+D54</f>
        <v>25</v>
      </c>
      <c r="I54" s="9">
        <f>I53+E54</f>
        <v>87</v>
      </c>
      <c r="J54" s="8">
        <f>H54/I54</f>
        <v>0.28735632183908044</v>
      </c>
      <c r="K54" s="19">
        <f>2*K53</f>
        <v>30</v>
      </c>
      <c r="L54" s="20">
        <f>H54/K54</f>
        <v>0.8333333333333334</v>
      </c>
      <c r="M54" s="21" t="s">
        <v>59</v>
      </c>
      <c r="N54" s="5"/>
    </row>
    <row r="55" spans="2:14" ht="12.75">
      <c r="B55" s="47" t="s">
        <v>20</v>
      </c>
      <c r="C55" s="19" t="s">
        <v>20</v>
      </c>
      <c r="D55" s="9">
        <v>11</v>
      </c>
      <c r="E55" s="9">
        <v>75</v>
      </c>
      <c r="F55" s="8">
        <f>D55/E55</f>
        <v>0.14666666666666667</v>
      </c>
      <c r="G55" s="9">
        <v>0</v>
      </c>
      <c r="H55" s="9">
        <f>H54+D55</f>
        <v>36</v>
      </c>
      <c r="I55" s="9">
        <f>I54+E55</f>
        <v>162</v>
      </c>
      <c r="J55" s="8">
        <f>H55/I55</f>
        <v>0.2222222222222222</v>
      </c>
      <c r="K55" s="19">
        <f>3*K53</f>
        <v>45</v>
      </c>
      <c r="L55" s="20">
        <f>H55/K55</f>
        <v>0.8</v>
      </c>
      <c r="M55" s="21" t="s">
        <v>60</v>
      </c>
      <c r="N55" s="5"/>
    </row>
    <row r="56" spans="2:14" ht="12.75">
      <c r="B56" s="47" t="s">
        <v>20</v>
      </c>
      <c r="C56" s="9" t="s">
        <v>20</v>
      </c>
      <c r="D56" s="60" t="s">
        <v>20</v>
      </c>
      <c r="E56" s="60" t="s">
        <v>20</v>
      </c>
      <c r="F56" s="3"/>
      <c r="G56" s="60">
        <f>G53+G54+G55</f>
        <v>2</v>
      </c>
      <c r="H56" s="60"/>
      <c r="I56" s="60"/>
      <c r="J56" s="61"/>
      <c r="K56" s="62" t="s">
        <v>20</v>
      </c>
      <c r="L56" s="63"/>
      <c r="M56" s="21" t="s">
        <v>60</v>
      </c>
      <c r="N56" s="5"/>
    </row>
    <row r="57" spans="2:13" ht="12.75">
      <c r="B57" s="32" t="s">
        <v>60</v>
      </c>
      <c r="C57" s="9">
        <v>15</v>
      </c>
      <c r="D57" s="9">
        <v>6</v>
      </c>
      <c r="E57" s="9">
        <v>48</v>
      </c>
      <c r="F57" s="8">
        <f>D57/E57</f>
        <v>0.125</v>
      </c>
      <c r="G57" s="9">
        <v>0</v>
      </c>
      <c r="H57" s="9">
        <f>H56+D57</f>
        <v>6</v>
      </c>
      <c r="I57" s="9">
        <f>E57</f>
        <v>48</v>
      </c>
      <c r="J57" s="8">
        <f>H57/I57</f>
        <v>0.125</v>
      </c>
      <c r="K57" s="19">
        <f>C57</f>
        <v>15</v>
      </c>
      <c r="L57" s="20">
        <f>H57/K57</f>
        <v>0.4</v>
      </c>
      <c r="M57" s="21" t="s">
        <v>24</v>
      </c>
    </row>
    <row r="58" spans="2:13" ht="12.75">
      <c r="B58" s="42">
        <v>353874</v>
      </c>
      <c r="C58" s="8">
        <v>0.25</v>
      </c>
      <c r="D58" s="9">
        <v>15</v>
      </c>
      <c r="E58" s="9">
        <v>75</v>
      </c>
      <c r="F58" s="8">
        <f>D58/E58</f>
        <v>0.2</v>
      </c>
      <c r="G58" s="9">
        <v>2</v>
      </c>
      <c r="H58" s="9">
        <f>H57+D58</f>
        <v>21</v>
      </c>
      <c r="I58" s="9">
        <f>I57+E58</f>
        <v>123</v>
      </c>
      <c r="J58" s="8">
        <f>H58/I58</f>
        <v>0.17073170731707318</v>
      </c>
      <c r="K58" s="19">
        <f>2*K57</f>
        <v>30</v>
      </c>
      <c r="L58" s="20">
        <f>H58/K58</f>
        <v>0.7</v>
      </c>
      <c r="M58" s="21" t="s">
        <v>58</v>
      </c>
    </row>
    <row r="59" spans="2:13" ht="12.75">
      <c r="B59" s="47"/>
      <c r="C59" s="9"/>
      <c r="D59" s="9">
        <v>0</v>
      </c>
      <c r="E59" s="9">
        <v>0</v>
      </c>
      <c r="F59" s="8" t="e">
        <f>D59/E59</f>
        <v>#DIV/0!</v>
      </c>
      <c r="G59" s="9">
        <v>0</v>
      </c>
      <c r="H59" s="9">
        <f>H58+D59</f>
        <v>21</v>
      </c>
      <c r="I59" s="9">
        <f>I58+E59</f>
        <v>123</v>
      </c>
      <c r="J59" s="8">
        <f>H59/I59</f>
        <v>0.17073170731707318</v>
      </c>
      <c r="K59" s="19">
        <f>3*K57</f>
        <v>45</v>
      </c>
      <c r="L59" s="20">
        <f>H59/K59</f>
        <v>0.4666666666666667</v>
      </c>
      <c r="M59" s="83" t="s">
        <v>61</v>
      </c>
    </row>
    <row r="60" spans="3:13" ht="12.75">
      <c r="C60" s="3"/>
      <c r="D60" s="60" t="s">
        <v>20</v>
      </c>
      <c r="E60" s="60" t="s">
        <v>20</v>
      </c>
      <c r="F60" s="3"/>
      <c r="G60" s="60">
        <f>G57+G58+G59</f>
        <v>2</v>
      </c>
      <c r="H60" s="60"/>
      <c r="I60" s="60"/>
      <c r="J60" s="61"/>
      <c r="K60" s="62" t="s">
        <v>20</v>
      </c>
      <c r="L60" s="63"/>
      <c r="M60" s="21" t="s">
        <v>59</v>
      </c>
    </row>
    <row r="61" spans="2:13" ht="12.75">
      <c r="B61" s="32" t="s">
        <v>59</v>
      </c>
      <c r="C61" s="9">
        <v>15</v>
      </c>
      <c r="D61" s="9">
        <v>11</v>
      </c>
      <c r="E61" s="9">
        <v>47</v>
      </c>
      <c r="F61" s="8">
        <f>D61/E61</f>
        <v>0.23404255319148937</v>
      </c>
      <c r="G61" s="9">
        <v>0</v>
      </c>
      <c r="H61" s="9">
        <f>H60+D61</f>
        <v>11</v>
      </c>
      <c r="I61" s="9">
        <f>E61</f>
        <v>47</v>
      </c>
      <c r="J61" s="8">
        <f>H61/I61</f>
        <v>0.23404255319148937</v>
      </c>
      <c r="K61" s="19">
        <f>C61</f>
        <v>15</v>
      </c>
      <c r="L61" s="20">
        <f>H61/K61</f>
        <v>0.7333333333333333</v>
      </c>
      <c r="M61" s="21" t="s">
        <v>24</v>
      </c>
    </row>
    <row r="62" spans="2:13" ht="12.75">
      <c r="B62" s="42">
        <v>361518</v>
      </c>
      <c r="C62" s="8">
        <v>0.25</v>
      </c>
      <c r="D62" s="9">
        <v>7</v>
      </c>
      <c r="E62" s="9">
        <v>37</v>
      </c>
      <c r="F62" s="8">
        <f>D62/E62</f>
        <v>0.1891891891891892</v>
      </c>
      <c r="G62" s="9">
        <v>0</v>
      </c>
      <c r="H62" s="9">
        <f>H61+D62</f>
        <v>18</v>
      </c>
      <c r="I62" s="9">
        <f>I61+E62</f>
        <v>84</v>
      </c>
      <c r="J62" s="8">
        <f>H62/I62</f>
        <v>0.21428571428571427</v>
      </c>
      <c r="K62" s="19">
        <f>2*K61</f>
        <v>30</v>
      </c>
      <c r="L62" s="20">
        <f>H62/K62</f>
        <v>0.6</v>
      </c>
      <c r="M62" s="21" t="s">
        <v>58</v>
      </c>
    </row>
    <row r="63" spans="2:13" ht="12.75">
      <c r="B63" s="47" t="s">
        <v>20</v>
      </c>
      <c r="C63" s="9" t="s">
        <v>20</v>
      </c>
      <c r="D63" s="9">
        <v>9</v>
      </c>
      <c r="E63" s="9">
        <v>42</v>
      </c>
      <c r="F63" s="8">
        <f>D63/E63</f>
        <v>0.21428571428571427</v>
      </c>
      <c r="G63" s="9">
        <v>2</v>
      </c>
      <c r="H63" s="9">
        <f>H62+D63</f>
        <v>27</v>
      </c>
      <c r="I63" s="9">
        <f>I62+E63</f>
        <v>126</v>
      </c>
      <c r="J63" s="8">
        <f>H63/I63</f>
        <v>0.21428571428571427</v>
      </c>
      <c r="K63" s="19">
        <f>3*K61</f>
        <v>45</v>
      </c>
      <c r="L63" s="20">
        <f>H63/K63</f>
        <v>0.6</v>
      </c>
      <c r="M63" s="83" t="s">
        <v>62</v>
      </c>
    </row>
    <row r="64" spans="2:13" ht="12.75">
      <c r="B64" s="47" t="s">
        <v>20</v>
      </c>
      <c r="C64" s="8" t="s">
        <v>20</v>
      </c>
      <c r="D64" s="60" t="s">
        <v>20</v>
      </c>
      <c r="E64" s="60" t="s">
        <v>20</v>
      </c>
      <c r="F64" s="3"/>
      <c r="G64" s="60">
        <f>G61+G62+G63</f>
        <v>2</v>
      </c>
      <c r="H64" s="60"/>
      <c r="I64" s="60"/>
      <c r="J64" s="61"/>
      <c r="K64" s="62" t="s">
        <v>20</v>
      </c>
      <c r="L64" s="63"/>
      <c r="M64" s="21" t="s">
        <v>24</v>
      </c>
    </row>
    <row r="65" spans="2:13" ht="12.75">
      <c r="B65" s="32" t="s">
        <v>24</v>
      </c>
      <c r="C65" s="9">
        <v>30</v>
      </c>
      <c r="D65" s="9">
        <v>30</v>
      </c>
      <c r="E65" s="9">
        <v>47</v>
      </c>
      <c r="F65" s="8">
        <f>D65/E65</f>
        <v>0.6382978723404256</v>
      </c>
      <c r="G65" s="9">
        <v>2</v>
      </c>
      <c r="H65" s="9">
        <f>H64+D65</f>
        <v>30</v>
      </c>
      <c r="I65" s="9">
        <f>E65</f>
        <v>47</v>
      </c>
      <c r="J65" s="8">
        <f>H65/I65</f>
        <v>0.6382978723404256</v>
      </c>
      <c r="K65" s="19">
        <f>C65</f>
        <v>30</v>
      </c>
      <c r="L65" s="20">
        <f>H65/K65</f>
        <v>1</v>
      </c>
      <c r="M65" s="21" t="s">
        <v>59</v>
      </c>
    </row>
    <row r="66" spans="2:13" ht="12.75">
      <c r="B66" s="42">
        <v>360235</v>
      </c>
      <c r="C66" s="8">
        <v>0.5</v>
      </c>
      <c r="D66" s="9">
        <v>30</v>
      </c>
      <c r="E66" s="9">
        <v>50</v>
      </c>
      <c r="F66" s="8">
        <f>D66/E66</f>
        <v>0.6</v>
      </c>
      <c r="G66" s="9">
        <v>2</v>
      </c>
      <c r="H66" s="9">
        <f>H65+D66</f>
        <v>60</v>
      </c>
      <c r="I66" s="9">
        <f>I65+E66</f>
        <v>97</v>
      </c>
      <c r="J66" s="8">
        <f>H66/I66</f>
        <v>0.6185567010309279</v>
      </c>
      <c r="K66" s="19">
        <f>2*K65</f>
        <v>60</v>
      </c>
      <c r="L66" s="20">
        <f>H66/K66</f>
        <v>1</v>
      </c>
      <c r="M66" s="21" t="s">
        <v>58</v>
      </c>
    </row>
    <row r="67" spans="2:13" ht="12.75">
      <c r="B67" s="47" t="s">
        <v>20</v>
      </c>
      <c r="C67" s="12">
        <v>32</v>
      </c>
      <c r="D67" s="9">
        <v>30</v>
      </c>
      <c r="E67" s="9">
        <v>48</v>
      </c>
      <c r="F67" s="8">
        <f>D67/E67</f>
        <v>0.625</v>
      </c>
      <c r="G67" s="9">
        <v>2</v>
      </c>
      <c r="H67" s="9">
        <f>H66+D67</f>
        <v>90</v>
      </c>
      <c r="I67" s="9">
        <f>I66+E67</f>
        <v>145</v>
      </c>
      <c r="J67" s="8">
        <f>H67/I67</f>
        <v>0.6206896551724138</v>
      </c>
      <c r="K67" s="19">
        <f>3*K65</f>
        <v>90</v>
      </c>
      <c r="L67" s="20">
        <f>H67/K67</f>
        <v>1</v>
      </c>
      <c r="M67" s="21" t="s">
        <v>60</v>
      </c>
    </row>
    <row r="68" spans="2:13" ht="12.75">
      <c r="B68" s="18" t="s">
        <v>63</v>
      </c>
      <c r="C68" s="8" t="s">
        <v>20</v>
      </c>
      <c r="D68" s="60"/>
      <c r="E68" s="60" t="s">
        <v>20</v>
      </c>
      <c r="F68" s="3"/>
      <c r="G68" s="60">
        <f>G65+G66+G67</f>
        <v>6</v>
      </c>
      <c r="H68" s="60"/>
      <c r="I68" s="60"/>
      <c r="J68" s="61"/>
      <c r="K68" s="62" t="s">
        <v>20</v>
      </c>
      <c r="L68" s="63"/>
      <c r="M68" s="21" t="s">
        <v>64</v>
      </c>
    </row>
    <row r="69" spans="2:15" ht="12.75">
      <c r="B69" s="32" t="s">
        <v>65</v>
      </c>
      <c r="C69" s="19">
        <v>15</v>
      </c>
      <c r="D69" s="9">
        <v>15</v>
      </c>
      <c r="E69" s="9">
        <v>83</v>
      </c>
      <c r="F69" s="8">
        <f>D69/E69</f>
        <v>0.18072289156626506</v>
      </c>
      <c r="G69" s="9">
        <v>2</v>
      </c>
      <c r="H69" s="9">
        <f>H68+D69</f>
        <v>15</v>
      </c>
      <c r="I69" s="9">
        <f>E69</f>
        <v>83</v>
      </c>
      <c r="J69" s="8">
        <f>H69/I69</f>
        <v>0.18072289156626506</v>
      </c>
      <c r="K69" s="19">
        <f>C69</f>
        <v>15</v>
      </c>
      <c r="L69" s="20">
        <f>H69/K69</f>
        <v>1</v>
      </c>
      <c r="M69" s="21" t="s">
        <v>66</v>
      </c>
      <c r="N69" s="5"/>
      <c r="O69" s="22" t="s">
        <v>20</v>
      </c>
    </row>
    <row r="70" spans="2:15" ht="12.75">
      <c r="B70" s="42">
        <v>392483</v>
      </c>
      <c r="C70" s="8">
        <v>0.25</v>
      </c>
      <c r="D70" s="9">
        <v>11</v>
      </c>
      <c r="E70" s="9">
        <v>58</v>
      </c>
      <c r="F70" s="8">
        <f>D70/E70</f>
        <v>0.1896551724137931</v>
      </c>
      <c r="G70" s="9">
        <v>0</v>
      </c>
      <c r="H70" s="9">
        <f>H69+D70</f>
        <v>26</v>
      </c>
      <c r="I70" s="9">
        <f>I69+E70</f>
        <v>141</v>
      </c>
      <c r="J70" s="8">
        <f>H70/I70</f>
        <v>0.18439716312056736</v>
      </c>
      <c r="K70" s="19">
        <f>2*K69</f>
        <v>30</v>
      </c>
      <c r="L70" s="20">
        <f>H70/K70</f>
        <v>0.8666666666666667</v>
      </c>
      <c r="M70" s="21" t="s">
        <v>67</v>
      </c>
      <c r="N70" s="5"/>
      <c r="O70" s="22" t="s">
        <v>20</v>
      </c>
    </row>
    <row r="71" spans="2:16" ht="12.75">
      <c r="B71" s="47"/>
      <c r="C71" s="12">
        <v>12</v>
      </c>
      <c r="D71" s="9">
        <v>8</v>
      </c>
      <c r="E71" s="9">
        <v>50</v>
      </c>
      <c r="F71" s="8">
        <f>D71/E71</f>
        <v>0.16</v>
      </c>
      <c r="G71" s="9">
        <v>0</v>
      </c>
      <c r="H71" s="9">
        <f>H70+D71</f>
        <v>34</v>
      </c>
      <c r="I71" s="9">
        <f>I70+E71</f>
        <v>191</v>
      </c>
      <c r="J71" s="8">
        <f>H71/I71</f>
        <v>0.17801047120418848</v>
      </c>
      <c r="K71" s="19">
        <f>3*K69</f>
        <v>45</v>
      </c>
      <c r="L71" s="20">
        <f>H71/K71</f>
        <v>0.7555555555555555</v>
      </c>
      <c r="M71" s="21" t="s">
        <v>68</v>
      </c>
      <c r="N71" s="5"/>
      <c r="O71" s="84" t="s">
        <v>20</v>
      </c>
      <c r="P71" s="2" t="s">
        <v>20</v>
      </c>
    </row>
    <row r="72" spans="2:16" ht="12.75">
      <c r="B72" s="1" t="s">
        <v>20</v>
      </c>
      <c r="C72" s="3"/>
      <c r="D72" s="60" t="s">
        <v>20</v>
      </c>
      <c r="E72" s="60" t="s">
        <v>20</v>
      </c>
      <c r="F72" s="3"/>
      <c r="G72" s="60">
        <f>G69+G70+G71</f>
        <v>2</v>
      </c>
      <c r="H72" s="60"/>
      <c r="I72" s="60"/>
      <c r="J72" s="61"/>
      <c r="K72" s="62" t="s">
        <v>20</v>
      </c>
      <c r="L72" s="63"/>
      <c r="M72" s="21" t="s">
        <v>68</v>
      </c>
      <c r="N72" s="5"/>
      <c r="O72" s="84" t="s">
        <v>20</v>
      </c>
      <c r="P72" s="2" t="s">
        <v>20</v>
      </c>
    </row>
    <row r="73" spans="2:16" ht="12.75">
      <c r="B73" s="32" t="s">
        <v>56</v>
      </c>
      <c r="C73" s="9">
        <v>22</v>
      </c>
      <c r="D73" s="9">
        <v>22</v>
      </c>
      <c r="E73" s="9">
        <v>65</v>
      </c>
      <c r="F73" s="8">
        <f>D73/E73</f>
        <v>0.3384615384615385</v>
      </c>
      <c r="G73" s="9">
        <v>2</v>
      </c>
      <c r="H73" s="9">
        <f>H72+D73</f>
        <v>22</v>
      </c>
      <c r="I73" s="9">
        <f>E73</f>
        <v>65</v>
      </c>
      <c r="J73" s="8">
        <f>H73/I73</f>
        <v>0.3384615384615385</v>
      </c>
      <c r="K73" s="19">
        <f>C73</f>
        <v>22</v>
      </c>
      <c r="L73" s="20">
        <f>H73/K73</f>
        <v>1</v>
      </c>
      <c r="M73" s="21" t="s">
        <v>66</v>
      </c>
      <c r="N73" s="85"/>
      <c r="O73" s="84" t="s">
        <v>20</v>
      </c>
      <c r="P73" s="2" t="s">
        <v>20</v>
      </c>
    </row>
    <row r="74" spans="2:16" ht="12.75">
      <c r="B74" s="42">
        <v>358104</v>
      </c>
      <c r="C74" s="8">
        <v>0.35</v>
      </c>
      <c r="D74" s="9">
        <v>22</v>
      </c>
      <c r="E74" s="9">
        <v>50</v>
      </c>
      <c r="F74" s="8">
        <f>D74/E74</f>
        <v>0.44</v>
      </c>
      <c r="G74" s="9">
        <v>2</v>
      </c>
      <c r="H74" s="9">
        <f>H73+D74</f>
        <v>44</v>
      </c>
      <c r="I74" s="9">
        <f>I73+E74</f>
        <v>115</v>
      </c>
      <c r="J74" s="8">
        <f>H74/I74</f>
        <v>0.3826086956521739</v>
      </c>
      <c r="K74" s="19">
        <f>2*K73</f>
        <v>44</v>
      </c>
      <c r="L74" s="20">
        <f>H74/K74</f>
        <v>1</v>
      </c>
      <c r="M74" s="21" t="s">
        <v>64</v>
      </c>
      <c r="N74" s="85"/>
      <c r="O74" s="84" t="s">
        <v>20</v>
      </c>
      <c r="P74" s="2" t="s">
        <v>20</v>
      </c>
    </row>
    <row r="75" spans="2:16" ht="12.75">
      <c r="B75" s="47"/>
      <c r="C75" s="9"/>
      <c r="D75" s="9">
        <v>22</v>
      </c>
      <c r="E75" s="9">
        <v>45</v>
      </c>
      <c r="F75" s="8">
        <f>D75/E75</f>
        <v>0.4888888888888889</v>
      </c>
      <c r="G75" s="9">
        <v>2</v>
      </c>
      <c r="H75" s="9">
        <f>H74+D75</f>
        <v>66</v>
      </c>
      <c r="I75" s="9">
        <f>I74+E75</f>
        <v>160</v>
      </c>
      <c r="J75" s="8">
        <f>H75/I75</f>
        <v>0.4125</v>
      </c>
      <c r="K75" s="19">
        <f>3*K73</f>
        <v>66</v>
      </c>
      <c r="L75" s="20">
        <f>H75/K75</f>
        <v>1</v>
      </c>
      <c r="M75" s="21" t="s">
        <v>67</v>
      </c>
      <c r="N75" s="85"/>
      <c r="O75" s="84" t="s">
        <v>20</v>
      </c>
      <c r="P75" s="2" t="s">
        <v>20</v>
      </c>
    </row>
    <row r="76" spans="3:16" ht="12.75">
      <c r="C76" s="3"/>
      <c r="D76" s="60" t="s">
        <v>20</v>
      </c>
      <c r="E76" s="60" t="s">
        <v>20</v>
      </c>
      <c r="F76" s="3"/>
      <c r="G76" s="60">
        <f>G73+G74+G75</f>
        <v>6</v>
      </c>
      <c r="H76" s="60"/>
      <c r="I76" s="60"/>
      <c r="J76" s="61"/>
      <c r="K76" s="62" t="s">
        <v>20</v>
      </c>
      <c r="L76" s="63"/>
      <c r="M76" s="21" t="s">
        <v>67</v>
      </c>
      <c r="N76" s="85"/>
      <c r="O76" s="84" t="s">
        <v>20</v>
      </c>
      <c r="P76" s="2" t="s">
        <v>20</v>
      </c>
    </row>
    <row r="77" spans="2:16" ht="12.75">
      <c r="B77" s="32" t="s">
        <v>69</v>
      </c>
      <c r="C77" s="9">
        <v>30</v>
      </c>
      <c r="D77" s="9">
        <v>30</v>
      </c>
      <c r="E77" s="9">
        <v>58</v>
      </c>
      <c r="F77" s="8">
        <f>D77/E77</f>
        <v>0.5172413793103449</v>
      </c>
      <c r="G77" s="9">
        <v>2</v>
      </c>
      <c r="H77" s="9">
        <f>H76+D77</f>
        <v>30</v>
      </c>
      <c r="I77" s="9">
        <f>E77</f>
        <v>58</v>
      </c>
      <c r="J77" s="8">
        <f>H77/I77</f>
        <v>0.5172413793103449</v>
      </c>
      <c r="K77" s="19">
        <f>C77</f>
        <v>30</v>
      </c>
      <c r="L77" s="20">
        <f>H77/K77</f>
        <v>1</v>
      </c>
      <c r="M77" s="21" t="s">
        <v>64</v>
      </c>
      <c r="N77" s="85"/>
      <c r="O77" s="84" t="s">
        <v>20</v>
      </c>
      <c r="P77" s="2" t="s">
        <v>20</v>
      </c>
    </row>
    <row r="78" spans="2:16" ht="12.75">
      <c r="B78" s="42" t="s">
        <v>70</v>
      </c>
      <c r="C78" s="8">
        <v>0.5</v>
      </c>
      <c r="D78" s="9">
        <v>20</v>
      </c>
      <c r="E78" s="9">
        <v>45</v>
      </c>
      <c r="F78" s="8">
        <f>D78/E78</f>
        <v>0.4444444444444444</v>
      </c>
      <c r="G78" s="9">
        <v>0</v>
      </c>
      <c r="H78" s="9">
        <f>H77+D78</f>
        <v>50</v>
      </c>
      <c r="I78" s="9">
        <f>I77+E78</f>
        <v>103</v>
      </c>
      <c r="J78" s="8">
        <f>H78/I78</f>
        <v>0.4854368932038835</v>
      </c>
      <c r="K78" s="19">
        <f>2*K77</f>
        <v>60</v>
      </c>
      <c r="L78" s="20">
        <f>H78/K78</f>
        <v>0.8333333333333334</v>
      </c>
      <c r="M78" s="21" t="s">
        <v>68</v>
      </c>
      <c r="N78" s="85"/>
      <c r="O78" s="84" t="s">
        <v>20</v>
      </c>
      <c r="P78" s="2" t="s">
        <v>20</v>
      </c>
    </row>
    <row r="79" spans="2:16" ht="12.75">
      <c r="B79" s="47" t="s">
        <v>20</v>
      </c>
      <c r="C79" s="9" t="s">
        <v>20</v>
      </c>
      <c r="D79" s="9">
        <v>23</v>
      </c>
      <c r="E79" s="9">
        <v>44</v>
      </c>
      <c r="F79" s="8">
        <f>D79/E79</f>
        <v>0.5227272727272727</v>
      </c>
      <c r="G79" s="9">
        <v>0</v>
      </c>
      <c r="H79" s="9">
        <f>H78+D79</f>
        <v>73</v>
      </c>
      <c r="I79" s="9">
        <f>I78+E79</f>
        <v>147</v>
      </c>
      <c r="J79" s="8">
        <f>H79/I79</f>
        <v>0.4965986394557823</v>
      </c>
      <c r="K79" s="19">
        <f>3*K77</f>
        <v>90</v>
      </c>
      <c r="L79" s="20">
        <f>H79/K79</f>
        <v>0.8111111111111111</v>
      </c>
      <c r="M79" s="21" t="s">
        <v>66</v>
      </c>
      <c r="N79" s="85"/>
      <c r="O79" s="84" t="s">
        <v>20</v>
      </c>
      <c r="P79" s="2" t="s">
        <v>20</v>
      </c>
    </row>
    <row r="80" spans="2:16" ht="12.75">
      <c r="B80" s="47" t="s">
        <v>20</v>
      </c>
      <c r="C80" s="8" t="s">
        <v>20</v>
      </c>
      <c r="D80" s="60" t="s">
        <v>20</v>
      </c>
      <c r="E80" s="60" t="s">
        <v>20</v>
      </c>
      <c r="F80" s="3"/>
      <c r="G80" s="60">
        <f>G77+G78+G79</f>
        <v>2</v>
      </c>
      <c r="H80" s="60"/>
      <c r="I80" s="60"/>
      <c r="J80" s="61"/>
      <c r="K80" s="62" t="s">
        <v>20</v>
      </c>
      <c r="L80" s="63"/>
      <c r="M80" s="21" t="s">
        <v>66</v>
      </c>
      <c r="N80" s="85"/>
      <c r="O80" s="84" t="s">
        <v>20</v>
      </c>
      <c r="P80" s="2" t="s">
        <v>20</v>
      </c>
    </row>
    <row r="81" spans="2:16" ht="12.75">
      <c r="B81" s="32" t="s">
        <v>66</v>
      </c>
      <c r="C81" s="9">
        <v>20</v>
      </c>
      <c r="D81" s="9">
        <v>17</v>
      </c>
      <c r="E81" s="9">
        <v>83</v>
      </c>
      <c r="F81" s="8">
        <f>D81/E81</f>
        <v>0.20481927710843373</v>
      </c>
      <c r="G81" s="9">
        <v>0</v>
      </c>
      <c r="H81" s="9">
        <f>H80+D81</f>
        <v>17</v>
      </c>
      <c r="I81" s="9">
        <f>E81</f>
        <v>83</v>
      </c>
      <c r="J81" s="8">
        <f>H81/I81</f>
        <v>0.20481927710843373</v>
      </c>
      <c r="K81" s="19">
        <f>C81</f>
        <v>20</v>
      </c>
      <c r="L81" s="20">
        <f>H81/K81</f>
        <v>0.85</v>
      </c>
      <c r="M81" s="21" t="s">
        <v>64</v>
      </c>
      <c r="N81" s="85"/>
      <c r="O81" s="84" t="s">
        <v>20</v>
      </c>
      <c r="P81" s="2" t="s">
        <v>20</v>
      </c>
    </row>
    <row r="82" spans="2:16" ht="12.75">
      <c r="B82" s="42">
        <v>352609</v>
      </c>
      <c r="C82" s="8">
        <v>0.3</v>
      </c>
      <c r="D82" s="9">
        <v>15</v>
      </c>
      <c r="E82" s="9">
        <v>65</v>
      </c>
      <c r="F82" s="8">
        <f>D82/E82</f>
        <v>0.23076923076923078</v>
      </c>
      <c r="G82" s="9">
        <v>0</v>
      </c>
      <c r="H82" s="9">
        <f>H81+D82</f>
        <v>32</v>
      </c>
      <c r="I82" s="9">
        <f>I81+E82</f>
        <v>148</v>
      </c>
      <c r="J82" s="8">
        <f>H82/I82</f>
        <v>0.21621621621621623</v>
      </c>
      <c r="K82" s="19">
        <f>2*K81</f>
        <v>40</v>
      </c>
      <c r="L82" s="20">
        <f>H82/K82</f>
        <v>0.8</v>
      </c>
      <c r="M82" s="21" t="s">
        <v>68</v>
      </c>
      <c r="N82" s="85"/>
      <c r="O82" s="84" t="s">
        <v>20</v>
      </c>
      <c r="P82" s="2" t="s">
        <v>20</v>
      </c>
    </row>
    <row r="83" spans="2:15" ht="12.75">
      <c r="B83" s="47" t="s">
        <v>20</v>
      </c>
      <c r="C83" s="9" t="s">
        <v>20</v>
      </c>
      <c r="D83" s="9">
        <v>20</v>
      </c>
      <c r="E83" s="9">
        <v>44</v>
      </c>
      <c r="F83" s="8">
        <f>D83/E83</f>
        <v>0.45454545454545453</v>
      </c>
      <c r="G83" s="9">
        <v>2</v>
      </c>
      <c r="H83" s="9">
        <f>H82+D83</f>
        <v>52</v>
      </c>
      <c r="I83" s="9">
        <f>I82+E83</f>
        <v>192</v>
      </c>
      <c r="J83" s="8">
        <f>H83/I83</f>
        <v>0.2708333333333333</v>
      </c>
      <c r="K83" s="19">
        <f>3*K81</f>
        <v>60</v>
      </c>
      <c r="L83" s="20">
        <f>H83/K83</f>
        <v>0.8666666666666667</v>
      </c>
      <c r="M83" s="21" t="s">
        <v>67</v>
      </c>
      <c r="O83" s="22" t="s">
        <v>20</v>
      </c>
    </row>
    <row r="84" spans="2:15" ht="12.75">
      <c r="B84" s="18" t="s">
        <v>71</v>
      </c>
      <c r="C84" s="3"/>
      <c r="D84" s="60" t="s">
        <v>20</v>
      </c>
      <c r="E84" s="60" t="s">
        <v>20</v>
      </c>
      <c r="F84" s="3"/>
      <c r="G84" s="60">
        <f>G81+G82+G83</f>
        <v>2</v>
      </c>
      <c r="H84" s="60"/>
      <c r="I84" s="60"/>
      <c r="J84" s="61"/>
      <c r="K84" s="62" t="s">
        <v>20</v>
      </c>
      <c r="L84" s="63"/>
      <c r="M84" s="21" t="s">
        <v>54</v>
      </c>
      <c r="N84" s="86"/>
      <c r="O84" s="84" t="s">
        <v>20</v>
      </c>
    </row>
    <row r="85" spans="2:15" ht="12.75">
      <c r="B85" s="32" t="s">
        <v>54</v>
      </c>
      <c r="C85" s="9">
        <v>27</v>
      </c>
      <c r="D85" s="9">
        <v>27</v>
      </c>
      <c r="E85" s="9">
        <v>44</v>
      </c>
      <c r="F85" s="8">
        <f>D85/E85</f>
        <v>0.6136363636363636</v>
      </c>
      <c r="G85" s="9">
        <v>2</v>
      </c>
      <c r="H85" s="9">
        <f>H84+D85</f>
        <v>27</v>
      </c>
      <c r="I85" s="9">
        <f>E85</f>
        <v>44</v>
      </c>
      <c r="J85" s="8">
        <f>H85/I85</f>
        <v>0.6136363636363636</v>
      </c>
      <c r="K85" s="19">
        <f>C85</f>
        <v>27</v>
      </c>
      <c r="L85" s="20">
        <f>H85/K85</f>
        <v>1</v>
      </c>
      <c r="M85" s="21" t="s">
        <v>72</v>
      </c>
      <c r="N85" s="5"/>
      <c r="O85" s="84" t="s">
        <v>20</v>
      </c>
    </row>
    <row r="86" spans="2:15" ht="12.75">
      <c r="B86" s="42">
        <v>362246</v>
      </c>
      <c r="C86" s="8">
        <v>0.55</v>
      </c>
      <c r="D86" s="9">
        <v>27</v>
      </c>
      <c r="E86" s="9">
        <v>57</v>
      </c>
      <c r="F86" s="8">
        <f>D86/E86</f>
        <v>0.47368421052631576</v>
      </c>
      <c r="G86" s="9">
        <v>2</v>
      </c>
      <c r="H86" s="9">
        <f>H85+D86</f>
        <v>54</v>
      </c>
      <c r="I86" s="9">
        <f>I85+E86</f>
        <v>101</v>
      </c>
      <c r="J86" s="8">
        <f>H86/I86</f>
        <v>0.5346534653465347</v>
      </c>
      <c r="K86" s="19">
        <f>2*K85</f>
        <v>54</v>
      </c>
      <c r="L86" s="20">
        <f>H86/K86</f>
        <v>1</v>
      </c>
      <c r="M86" s="21" t="s">
        <v>73</v>
      </c>
      <c r="N86" s="5"/>
      <c r="O86" s="84" t="s">
        <v>20</v>
      </c>
    </row>
    <row r="87" spans="2:15" ht="12.75">
      <c r="B87" s="47"/>
      <c r="C87" s="9" t="s">
        <v>20</v>
      </c>
      <c r="D87" s="9">
        <v>27</v>
      </c>
      <c r="E87" s="9">
        <v>65</v>
      </c>
      <c r="F87" s="8">
        <f>D87/E87</f>
        <v>0.4153846153846154</v>
      </c>
      <c r="G87" s="9">
        <v>2</v>
      </c>
      <c r="H87" s="9">
        <f>H86+D87</f>
        <v>81</v>
      </c>
      <c r="I87" s="9">
        <f>I86+E87</f>
        <v>166</v>
      </c>
      <c r="J87" s="8">
        <f>H87/I87</f>
        <v>0.4879518072289157</v>
      </c>
      <c r="K87" s="19">
        <f>3*K85</f>
        <v>81</v>
      </c>
      <c r="L87" s="20">
        <f>H87/K87</f>
        <v>1</v>
      </c>
      <c r="M87" s="21" t="s">
        <v>74</v>
      </c>
      <c r="N87" s="5"/>
      <c r="O87" s="84" t="s">
        <v>20</v>
      </c>
    </row>
    <row r="88" spans="2:15" ht="12.75">
      <c r="B88" s="1" t="s">
        <v>20</v>
      </c>
      <c r="C88" s="3"/>
      <c r="D88" s="60" t="s">
        <v>20</v>
      </c>
      <c r="E88" s="60" t="s">
        <v>20</v>
      </c>
      <c r="F88" s="3"/>
      <c r="G88" s="60">
        <f>G85+G86+G87</f>
        <v>6</v>
      </c>
      <c r="H88" s="60"/>
      <c r="I88" s="60"/>
      <c r="J88" s="61"/>
      <c r="K88" s="62" t="s">
        <v>20</v>
      </c>
      <c r="L88" s="63"/>
      <c r="M88" s="21" t="s">
        <v>74</v>
      </c>
      <c r="N88" s="5"/>
      <c r="O88" s="84" t="s">
        <v>20</v>
      </c>
    </row>
    <row r="89" spans="2:15" ht="12.75">
      <c r="B89" s="32" t="s">
        <v>74</v>
      </c>
      <c r="C89" s="9">
        <v>20</v>
      </c>
      <c r="D89" s="9">
        <v>20</v>
      </c>
      <c r="E89" s="9">
        <v>58</v>
      </c>
      <c r="F89" s="8">
        <f>D89/E89</f>
        <v>0.3448275862068966</v>
      </c>
      <c r="G89" s="9">
        <v>2</v>
      </c>
      <c r="H89" s="9">
        <f>H88+D89</f>
        <v>20</v>
      </c>
      <c r="I89" s="9">
        <f>E89</f>
        <v>58</v>
      </c>
      <c r="J89" s="8">
        <f>H89/I89</f>
        <v>0.3448275862068966</v>
      </c>
      <c r="K89" s="19">
        <f>C89</f>
        <v>20</v>
      </c>
      <c r="L89" s="20">
        <f>H89/K89</f>
        <v>1</v>
      </c>
      <c r="M89" s="21" t="s">
        <v>72</v>
      </c>
      <c r="N89" s="87"/>
      <c r="O89" s="84" t="s">
        <v>20</v>
      </c>
    </row>
    <row r="90" spans="2:15" ht="12.75">
      <c r="B90" s="42">
        <v>356044</v>
      </c>
      <c r="C90" s="8">
        <v>0.3</v>
      </c>
      <c r="D90" s="9">
        <v>20</v>
      </c>
      <c r="E90" s="9">
        <v>71</v>
      </c>
      <c r="F90" s="8">
        <f>D90/E90</f>
        <v>0.28169014084507044</v>
      </c>
      <c r="G90" s="9">
        <v>2</v>
      </c>
      <c r="H90" s="9">
        <f>H89+D90</f>
        <v>40</v>
      </c>
      <c r="I90" s="9">
        <f>I89+E90</f>
        <v>129</v>
      </c>
      <c r="J90" s="8">
        <f>H90/I90</f>
        <v>0.31007751937984496</v>
      </c>
      <c r="K90" s="19">
        <f>2*K89</f>
        <v>40</v>
      </c>
      <c r="L90" s="20">
        <f>H90/K90</f>
        <v>1</v>
      </c>
      <c r="M90" s="21" t="s">
        <v>73</v>
      </c>
      <c r="N90" s="87"/>
      <c r="O90" s="84" t="s">
        <v>20</v>
      </c>
    </row>
    <row r="91" spans="2:15" ht="12.75">
      <c r="B91" s="47" t="s">
        <v>20</v>
      </c>
      <c r="C91" s="9" t="s">
        <v>20</v>
      </c>
      <c r="D91" s="9">
        <v>16</v>
      </c>
      <c r="E91" s="9">
        <v>65</v>
      </c>
      <c r="F91" s="8">
        <f>D91/E91</f>
        <v>0.24615384615384617</v>
      </c>
      <c r="G91" s="9">
        <v>0</v>
      </c>
      <c r="H91" s="9">
        <f>H90+D91</f>
        <v>56</v>
      </c>
      <c r="I91" s="9">
        <f>I90+E91</f>
        <v>194</v>
      </c>
      <c r="J91" s="8">
        <f>H91/I91</f>
        <v>0.28865979381443296</v>
      </c>
      <c r="K91" s="19">
        <f>3*K89</f>
        <v>60</v>
      </c>
      <c r="L91" s="20">
        <f>H91/K91</f>
        <v>0.9333333333333333</v>
      </c>
      <c r="M91" s="21" t="s">
        <v>54</v>
      </c>
      <c r="N91" s="87"/>
      <c r="O91" s="84" t="s">
        <v>20</v>
      </c>
    </row>
    <row r="92" spans="2:15" ht="12.75">
      <c r="B92" s="47" t="s">
        <v>20</v>
      </c>
      <c r="C92" s="8" t="s">
        <v>20</v>
      </c>
      <c r="D92" s="60" t="s">
        <v>20</v>
      </c>
      <c r="E92" s="60" t="s">
        <v>20</v>
      </c>
      <c r="F92" s="3"/>
      <c r="G92" s="60">
        <f>G89+G90+G91</f>
        <v>4</v>
      </c>
      <c r="H92" s="60"/>
      <c r="I92" s="60"/>
      <c r="J92" s="61"/>
      <c r="K92" s="62" t="s">
        <v>20</v>
      </c>
      <c r="L92" s="63"/>
      <c r="M92" s="21" t="s">
        <v>72</v>
      </c>
      <c r="N92" s="87"/>
      <c r="O92" s="84" t="s">
        <v>20</v>
      </c>
    </row>
    <row r="93" spans="2:15" ht="12.75">
      <c r="B93" s="32" t="s">
        <v>72</v>
      </c>
      <c r="C93" s="9">
        <v>15</v>
      </c>
      <c r="D93" s="9">
        <v>11</v>
      </c>
      <c r="E93" s="9">
        <v>44</v>
      </c>
      <c r="F93" s="8">
        <f>D93/E93</f>
        <v>0.25</v>
      </c>
      <c r="G93" s="9">
        <v>0</v>
      </c>
      <c r="H93" s="9">
        <f>H92+D93</f>
        <v>11</v>
      </c>
      <c r="I93" s="9">
        <f>E93</f>
        <v>44</v>
      </c>
      <c r="J93" s="8">
        <f>H93/I93</f>
        <v>0.25</v>
      </c>
      <c r="K93" s="19">
        <f>C93</f>
        <v>15</v>
      </c>
      <c r="L93" s="20">
        <f>H93/K93</f>
        <v>0.7333333333333333</v>
      </c>
      <c r="M93" s="21" t="s">
        <v>54</v>
      </c>
      <c r="N93" s="87"/>
      <c r="O93" s="84" t="s">
        <v>20</v>
      </c>
    </row>
    <row r="94" spans="2:15" ht="12.75">
      <c r="B94" s="42">
        <v>351998</v>
      </c>
      <c r="C94" s="8">
        <v>0.25</v>
      </c>
      <c r="D94" s="9">
        <v>13</v>
      </c>
      <c r="E94" s="9">
        <v>58</v>
      </c>
      <c r="F94" s="8">
        <f>D94/E94</f>
        <v>0.22413793103448276</v>
      </c>
      <c r="G94" s="9">
        <v>0</v>
      </c>
      <c r="H94" s="9">
        <f>H93+D94</f>
        <v>24</v>
      </c>
      <c r="I94" s="9">
        <f>I93+E94</f>
        <v>102</v>
      </c>
      <c r="J94" s="8">
        <f>H94/I94</f>
        <v>0.23529411764705882</v>
      </c>
      <c r="K94" s="19">
        <f>2*K93</f>
        <v>30</v>
      </c>
      <c r="L94" s="20">
        <f>H94/K94</f>
        <v>0.8</v>
      </c>
      <c r="M94" s="21" t="s">
        <v>74</v>
      </c>
      <c r="N94" s="87"/>
      <c r="O94" s="84" t="s">
        <v>20</v>
      </c>
    </row>
    <row r="95" spans="2:15" ht="12.75">
      <c r="B95" s="47" t="s">
        <v>20</v>
      </c>
      <c r="C95" s="9" t="s">
        <v>20</v>
      </c>
      <c r="D95" s="9">
        <v>13</v>
      </c>
      <c r="E95" s="9">
        <v>74</v>
      </c>
      <c r="F95" s="8">
        <f>D95/E95</f>
        <v>0.17567567567567569</v>
      </c>
      <c r="G95" s="9">
        <v>0</v>
      </c>
      <c r="H95" s="9">
        <f>H94+D95</f>
        <v>37</v>
      </c>
      <c r="I95" s="9">
        <f>I94+E95</f>
        <v>176</v>
      </c>
      <c r="J95" s="8">
        <f>H95/I95</f>
        <v>0.21022727272727273</v>
      </c>
      <c r="K95" s="19">
        <f>3*K93</f>
        <v>45</v>
      </c>
      <c r="L95" s="20">
        <f>H95/K95</f>
        <v>0.8222222222222222</v>
      </c>
      <c r="M95" s="21" t="s">
        <v>73</v>
      </c>
      <c r="N95" s="87"/>
      <c r="O95" s="84" t="s">
        <v>20</v>
      </c>
    </row>
    <row r="96" spans="2:15" ht="12.75">
      <c r="B96" s="47" t="s">
        <v>20</v>
      </c>
      <c r="C96" s="8" t="s">
        <v>20</v>
      </c>
      <c r="D96" s="60" t="s">
        <v>20</v>
      </c>
      <c r="E96" s="60"/>
      <c r="F96" s="3"/>
      <c r="G96" s="60">
        <f>G93+G94+G95</f>
        <v>0</v>
      </c>
      <c r="H96" s="60"/>
      <c r="I96" s="60"/>
      <c r="J96" s="61"/>
      <c r="K96" s="62" t="s">
        <v>20</v>
      </c>
      <c r="L96" s="63"/>
      <c r="M96" s="21" t="s">
        <v>73</v>
      </c>
      <c r="N96" s="87"/>
      <c r="O96" s="84" t="s">
        <v>20</v>
      </c>
    </row>
    <row r="97" spans="2:15" ht="12.75">
      <c r="B97" s="32" t="s">
        <v>75</v>
      </c>
      <c r="C97" s="9">
        <v>30</v>
      </c>
      <c r="D97" s="9">
        <v>24</v>
      </c>
      <c r="E97" s="9">
        <v>71</v>
      </c>
      <c r="F97" s="8">
        <f>D97/E97</f>
        <v>0.3380281690140845</v>
      </c>
      <c r="G97" s="9">
        <v>0</v>
      </c>
      <c r="H97" s="9">
        <f>H96+D97</f>
        <v>24</v>
      </c>
      <c r="I97" s="9">
        <f>E97</f>
        <v>71</v>
      </c>
      <c r="J97" s="8">
        <f>H97/I97</f>
        <v>0.3380281690140845</v>
      </c>
      <c r="K97" s="19">
        <f>C97</f>
        <v>30</v>
      </c>
      <c r="L97" s="20">
        <f>H97/K97</f>
        <v>0.8</v>
      </c>
      <c r="M97" s="21" t="s">
        <v>74</v>
      </c>
      <c r="O97" s="22" t="s">
        <v>20</v>
      </c>
    </row>
    <row r="98" spans="2:13" ht="12.75">
      <c r="B98" s="42">
        <v>352735</v>
      </c>
      <c r="C98" s="86">
        <v>0.5</v>
      </c>
      <c r="D98" s="9">
        <v>24</v>
      </c>
      <c r="E98" s="9">
        <v>57</v>
      </c>
      <c r="F98" s="8">
        <f>D98/E98</f>
        <v>0.42105263157894735</v>
      </c>
      <c r="G98" s="9">
        <v>0</v>
      </c>
      <c r="H98" s="9">
        <f>H97+D98</f>
        <v>48</v>
      </c>
      <c r="I98" s="9">
        <f>I97+E98</f>
        <v>128</v>
      </c>
      <c r="J98" s="8">
        <f>H98/I98</f>
        <v>0.375</v>
      </c>
      <c r="K98" s="19">
        <f>2*K97</f>
        <v>60</v>
      </c>
      <c r="L98" s="20">
        <f>H98/K98</f>
        <v>0.8</v>
      </c>
      <c r="M98" s="21" t="s">
        <v>54</v>
      </c>
    </row>
    <row r="99" spans="2:13" ht="12.75">
      <c r="B99" s="47" t="s">
        <v>20</v>
      </c>
      <c r="C99" s="12">
        <v>25</v>
      </c>
      <c r="D99" s="9">
        <v>30</v>
      </c>
      <c r="E99" s="9">
        <v>74</v>
      </c>
      <c r="F99" s="8">
        <f>D99/E99</f>
        <v>0.40540540540540543</v>
      </c>
      <c r="G99" s="9">
        <v>2</v>
      </c>
      <c r="H99" s="9">
        <f>H98+D99</f>
        <v>78</v>
      </c>
      <c r="I99" s="9">
        <f>I98+E99</f>
        <v>202</v>
      </c>
      <c r="J99" s="8">
        <f>H99/I99</f>
        <v>0.38613861386138615</v>
      </c>
      <c r="K99" s="19">
        <f>3*K97</f>
        <v>90</v>
      </c>
      <c r="L99" s="20">
        <f>H99/K99</f>
        <v>0.8666666666666667</v>
      </c>
      <c r="M99" s="21" t="s">
        <v>72</v>
      </c>
    </row>
    <row r="100" spans="2:13" ht="12.75">
      <c r="B100" s="18" t="s">
        <v>76</v>
      </c>
      <c r="D100" s="60" t="s">
        <v>20</v>
      </c>
      <c r="E100" s="60" t="s">
        <v>20</v>
      </c>
      <c r="F100" s="3"/>
      <c r="G100" s="60">
        <f>G97+G98+G99</f>
        <v>2</v>
      </c>
      <c r="H100" s="60"/>
      <c r="I100" s="60"/>
      <c r="J100" s="61"/>
      <c r="K100" s="62" t="s">
        <v>20</v>
      </c>
      <c r="L100" s="63"/>
      <c r="M100" s="21" t="s">
        <v>77</v>
      </c>
    </row>
    <row r="101" spans="2:14" ht="12.75">
      <c r="B101" s="32" t="s">
        <v>77</v>
      </c>
      <c r="C101" s="84">
        <v>22</v>
      </c>
      <c r="D101" s="9">
        <v>22</v>
      </c>
      <c r="E101" s="9">
        <v>48</v>
      </c>
      <c r="F101" s="8">
        <f>D101/E101</f>
        <v>0.4583333333333333</v>
      </c>
      <c r="G101" s="9">
        <v>2</v>
      </c>
      <c r="H101" s="9">
        <f>H100+D101</f>
        <v>22</v>
      </c>
      <c r="I101" s="9">
        <f>E101</f>
        <v>48</v>
      </c>
      <c r="J101" s="8">
        <f>H101/I101</f>
        <v>0.4583333333333333</v>
      </c>
      <c r="K101" s="19">
        <f>C101</f>
        <v>22</v>
      </c>
      <c r="L101" s="20">
        <f>H101/K101</f>
        <v>1</v>
      </c>
      <c r="M101" s="21" t="s">
        <v>78</v>
      </c>
      <c r="N101" s="5"/>
    </row>
    <row r="102" spans="2:14" ht="12.75">
      <c r="B102" s="42">
        <v>357147</v>
      </c>
      <c r="C102" s="86">
        <v>0.35</v>
      </c>
      <c r="D102" s="9">
        <v>19</v>
      </c>
      <c r="E102" s="9">
        <v>36</v>
      </c>
      <c r="F102" s="8">
        <f>D102/E102</f>
        <v>0.5277777777777778</v>
      </c>
      <c r="G102" s="9">
        <v>0</v>
      </c>
      <c r="H102" s="9">
        <f>H101+D102</f>
        <v>41</v>
      </c>
      <c r="I102" s="9">
        <f>I101+E102</f>
        <v>84</v>
      </c>
      <c r="J102" s="8">
        <f>H102/I102</f>
        <v>0.4880952380952381</v>
      </c>
      <c r="K102" s="19">
        <f>2*K101</f>
        <v>44</v>
      </c>
      <c r="L102" s="20">
        <f>H102/K102</f>
        <v>0.9318181818181818</v>
      </c>
      <c r="M102" s="21" t="s">
        <v>79</v>
      </c>
      <c r="N102" s="5"/>
    </row>
    <row r="103" spans="3:14" ht="12.75">
      <c r="C103" s="12">
        <v>25</v>
      </c>
      <c r="D103" s="9">
        <v>19</v>
      </c>
      <c r="E103" s="9">
        <v>50</v>
      </c>
      <c r="F103" s="8">
        <f>D103/E103</f>
        <v>0.38</v>
      </c>
      <c r="G103" s="9">
        <v>0</v>
      </c>
      <c r="H103" s="9">
        <f>H102+D103</f>
        <v>60</v>
      </c>
      <c r="I103" s="9">
        <f>I102+E103</f>
        <v>134</v>
      </c>
      <c r="J103" s="8">
        <f>H103/I103</f>
        <v>0.44776119402985076</v>
      </c>
      <c r="K103" s="19">
        <f>3*K101</f>
        <v>66</v>
      </c>
      <c r="L103" s="20">
        <f>H103/K103</f>
        <v>0.9090909090909091</v>
      </c>
      <c r="M103" s="21" t="s">
        <v>80</v>
      </c>
      <c r="N103" s="5"/>
    </row>
    <row r="104" spans="2:14" ht="12.75">
      <c r="B104" s="1" t="s">
        <v>20</v>
      </c>
      <c r="D104" s="60" t="s">
        <v>20</v>
      </c>
      <c r="E104" s="60" t="s">
        <v>20</v>
      </c>
      <c r="F104" s="3"/>
      <c r="G104" s="60">
        <f>G101+G102+G103</f>
        <v>2</v>
      </c>
      <c r="H104" s="60"/>
      <c r="I104" s="60"/>
      <c r="J104" s="61"/>
      <c r="K104" s="62" t="s">
        <v>20</v>
      </c>
      <c r="L104" s="63"/>
      <c r="M104" s="21" t="s">
        <v>78</v>
      </c>
      <c r="N104" s="5"/>
    </row>
    <row r="105" spans="2:13" ht="12.75">
      <c r="B105" s="32" t="s">
        <v>78</v>
      </c>
      <c r="C105" s="84">
        <v>22</v>
      </c>
      <c r="D105" s="9">
        <v>15</v>
      </c>
      <c r="E105" s="9">
        <v>48</v>
      </c>
      <c r="F105" s="8">
        <f>D105/E105</f>
        <v>0.3125</v>
      </c>
      <c r="G105" s="9">
        <v>0</v>
      </c>
      <c r="H105" s="9">
        <f>H104+D105</f>
        <v>15</v>
      </c>
      <c r="I105" s="9">
        <f>E105</f>
        <v>48</v>
      </c>
      <c r="J105" s="8">
        <f>H105/I105</f>
        <v>0.3125</v>
      </c>
      <c r="K105" s="19">
        <f>C105</f>
        <v>22</v>
      </c>
      <c r="L105" s="20">
        <f>H105/K105</f>
        <v>0.6818181818181818</v>
      </c>
      <c r="M105" s="21" t="s">
        <v>77</v>
      </c>
    </row>
    <row r="106" spans="2:13" ht="12.75">
      <c r="B106" s="42">
        <v>354775</v>
      </c>
      <c r="C106" s="86">
        <v>0.4</v>
      </c>
      <c r="D106" s="9">
        <v>22</v>
      </c>
      <c r="E106" s="9">
        <v>45</v>
      </c>
      <c r="F106" s="8">
        <f>D106/E106</f>
        <v>0.4888888888888889</v>
      </c>
      <c r="G106" s="9">
        <v>2</v>
      </c>
      <c r="H106" s="9">
        <f>H105+D106</f>
        <v>37</v>
      </c>
      <c r="I106" s="9">
        <f>I105+E106</f>
        <v>93</v>
      </c>
      <c r="J106" s="8">
        <f>H106/I106</f>
        <v>0.3978494623655914</v>
      </c>
      <c r="K106" s="19">
        <f>2*K105</f>
        <v>44</v>
      </c>
      <c r="L106" s="20">
        <f>H106/K106</f>
        <v>0.8409090909090909</v>
      </c>
      <c r="M106" s="21" t="s">
        <v>80</v>
      </c>
    </row>
    <row r="107" spans="2:13" ht="12.75">
      <c r="B107" s="88"/>
      <c r="C107" s="89" t="s">
        <v>20</v>
      </c>
      <c r="D107" s="9">
        <v>17</v>
      </c>
      <c r="E107" s="9">
        <v>60</v>
      </c>
      <c r="F107" s="8">
        <f>D107/E107</f>
        <v>0.2833333333333333</v>
      </c>
      <c r="G107" s="9">
        <v>0</v>
      </c>
      <c r="H107" s="9">
        <f>H106+D107</f>
        <v>54</v>
      </c>
      <c r="I107" s="9">
        <f>I106+E107</f>
        <v>153</v>
      </c>
      <c r="J107" s="8">
        <f>H107/I107</f>
        <v>0.35294117647058826</v>
      </c>
      <c r="K107" s="19">
        <f>3*K105</f>
        <v>66</v>
      </c>
      <c r="L107" s="20">
        <f>H107/K107</f>
        <v>0.8181818181818182</v>
      </c>
      <c r="M107" s="21" t="s">
        <v>79</v>
      </c>
    </row>
    <row r="108" spans="2:13" ht="12.75">
      <c r="B108" s="88"/>
      <c r="D108" s="60" t="s">
        <v>20</v>
      </c>
      <c r="E108" s="60" t="s">
        <v>20</v>
      </c>
      <c r="F108" s="3"/>
      <c r="G108" s="60">
        <f>G105+G106+G107</f>
        <v>2</v>
      </c>
      <c r="H108" s="60"/>
      <c r="I108" s="60"/>
      <c r="J108" s="61"/>
      <c r="K108" s="62" t="s">
        <v>20</v>
      </c>
      <c r="L108" s="63"/>
      <c r="M108" s="21" t="s">
        <v>79</v>
      </c>
    </row>
    <row r="109" spans="2:13" ht="12.75">
      <c r="B109" s="32" t="s">
        <v>79</v>
      </c>
      <c r="C109" s="84">
        <v>27</v>
      </c>
      <c r="D109" s="9">
        <v>27</v>
      </c>
      <c r="E109" s="9">
        <v>36</v>
      </c>
      <c r="F109" s="8">
        <f>D109/E109</f>
        <v>0.75</v>
      </c>
      <c r="G109" s="9">
        <v>2</v>
      </c>
      <c r="H109" s="9">
        <f>H108+D109</f>
        <v>27</v>
      </c>
      <c r="I109" s="9">
        <f>E109</f>
        <v>36</v>
      </c>
      <c r="J109" s="8">
        <f>H109/I109</f>
        <v>0.75</v>
      </c>
      <c r="K109" s="19">
        <f>C109</f>
        <v>27</v>
      </c>
      <c r="L109" s="20">
        <f>H109/K109</f>
        <v>1</v>
      </c>
      <c r="M109" s="21" t="s">
        <v>77</v>
      </c>
    </row>
    <row r="110" spans="2:13" ht="12.75">
      <c r="B110" s="42">
        <v>351216</v>
      </c>
      <c r="C110" s="86">
        <v>0.45</v>
      </c>
      <c r="D110" s="9">
        <v>27</v>
      </c>
      <c r="E110" s="9">
        <v>60</v>
      </c>
      <c r="F110" s="8">
        <f>D110/E110</f>
        <v>0.45</v>
      </c>
      <c r="G110" s="9">
        <v>2</v>
      </c>
      <c r="H110" s="9">
        <f>H109+D110</f>
        <v>54</v>
      </c>
      <c r="I110" s="9">
        <f>I109+E110</f>
        <v>96</v>
      </c>
      <c r="J110" s="8">
        <f>H110/I110</f>
        <v>0.5625</v>
      </c>
      <c r="K110" s="19">
        <f>2*K109</f>
        <v>54</v>
      </c>
      <c r="L110" s="20">
        <f>H110/K110</f>
        <v>1</v>
      </c>
      <c r="M110" s="21" t="s">
        <v>78</v>
      </c>
    </row>
    <row r="111" spans="2:13" ht="12.75">
      <c r="B111" s="47" t="s">
        <v>20</v>
      </c>
      <c r="C111" s="74">
        <v>32</v>
      </c>
      <c r="D111" s="9">
        <v>27</v>
      </c>
      <c r="E111" s="9">
        <v>40</v>
      </c>
      <c r="F111" s="8">
        <f>D111/E111</f>
        <v>0.675</v>
      </c>
      <c r="G111" s="9">
        <v>1</v>
      </c>
      <c r="H111" s="9">
        <f>H110+D111</f>
        <v>81</v>
      </c>
      <c r="I111" s="9">
        <f>I110+E111</f>
        <v>136</v>
      </c>
      <c r="J111" s="8">
        <f>H111/I111</f>
        <v>0.5955882352941176</v>
      </c>
      <c r="K111" s="19">
        <f>3*K109</f>
        <v>81</v>
      </c>
      <c r="L111" s="20">
        <f>H111/K111</f>
        <v>1</v>
      </c>
      <c r="M111" s="21" t="s">
        <v>80</v>
      </c>
    </row>
    <row r="112" spans="2:13" ht="12.75">
      <c r="B112" s="47" t="s">
        <v>20</v>
      </c>
      <c r="C112" s="84" t="s">
        <v>20</v>
      </c>
      <c r="D112" s="60" t="s">
        <v>20</v>
      </c>
      <c r="E112" s="60" t="s">
        <v>20</v>
      </c>
      <c r="F112" s="3"/>
      <c r="G112" s="60">
        <f>G109+G110+G111</f>
        <v>5</v>
      </c>
      <c r="H112" s="60"/>
      <c r="I112" s="60"/>
      <c r="J112" s="61"/>
      <c r="K112" s="62" t="s">
        <v>20</v>
      </c>
      <c r="L112" s="63"/>
      <c r="M112" s="21" t="s">
        <v>80</v>
      </c>
    </row>
    <row r="113" spans="2:13" ht="12.75">
      <c r="B113" s="32" t="s">
        <v>80</v>
      </c>
      <c r="C113" s="84">
        <v>22</v>
      </c>
      <c r="D113" s="9">
        <v>14</v>
      </c>
      <c r="E113" s="9">
        <v>45</v>
      </c>
      <c r="F113" s="8">
        <f>D113/E113</f>
        <v>0.3111111111111111</v>
      </c>
      <c r="G113" s="9">
        <v>0</v>
      </c>
      <c r="H113" s="9">
        <f>H112+D113</f>
        <v>14</v>
      </c>
      <c r="I113" s="9">
        <f>E113</f>
        <v>45</v>
      </c>
      <c r="J113" s="8">
        <f>H113/I113</f>
        <v>0.3111111111111111</v>
      </c>
      <c r="K113" s="19">
        <f>C113</f>
        <v>22</v>
      </c>
      <c r="L113" s="20">
        <f>H113/K113</f>
        <v>0.6363636363636364</v>
      </c>
      <c r="M113" s="21" t="s">
        <v>78</v>
      </c>
    </row>
    <row r="114" spans="2:13" ht="12.75">
      <c r="B114" s="42">
        <v>352034</v>
      </c>
      <c r="C114" s="86">
        <v>0.35</v>
      </c>
      <c r="D114" s="9">
        <v>22</v>
      </c>
      <c r="E114" s="9">
        <v>40</v>
      </c>
      <c r="F114" s="8">
        <f>D114/E114</f>
        <v>0.55</v>
      </c>
      <c r="G114" s="9">
        <v>1</v>
      </c>
      <c r="H114" s="9">
        <f>H113+D114</f>
        <v>36</v>
      </c>
      <c r="I114" s="9">
        <f>I113+E114</f>
        <v>85</v>
      </c>
      <c r="J114" s="8">
        <f>H114/I114</f>
        <v>0.4235294117647059</v>
      </c>
      <c r="K114" s="19">
        <f>2*K113</f>
        <v>44</v>
      </c>
      <c r="L114" s="20">
        <f>H114/K114</f>
        <v>0.8181818181818182</v>
      </c>
      <c r="M114" s="21" t="s">
        <v>79</v>
      </c>
    </row>
    <row r="115" spans="2:13" ht="12.75">
      <c r="B115"/>
      <c r="C115" s="89">
        <v>25</v>
      </c>
      <c r="D115" s="9">
        <v>22</v>
      </c>
      <c r="E115" s="9">
        <v>50</v>
      </c>
      <c r="F115" s="8">
        <f>D115/E115</f>
        <v>0.44</v>
      </c>
      <c r="G115" s="9">
        <v>2</v>
      </c>
      <c r="H115" s="9">
        <f>H114+D115</f>
        <v>58</v>
      </c>
      <c r="I115" s="9">
        <f>I114+E115</f>
        <v>135</v>
      </c>
      <c r="J115" s="8">
        <f>H115/I115</f>
        <v>0.42962962962962964</v>
      </c>
      <c r="K115" s="19">
        <f>3*K113</f>
        <v>66</v>
      </c>
      <c r="L115" s="20">
        <f>H115/K115</f>
        <v>0.8787878787878788</v>
      </c>
      <c r="M115" s="21" t="s">
        <v>77</v>
      </c>
    </row>
    <row r="116" spans="2:13" ht="12.75">
      <c r="B116"/>
      <c r="D116" s="60"/>
      <c r="E116" s="60"/>
      <c r="F116" s="3"/>
      <c r="G116" s="60">
        <f>G113+G114+G115</f>
        <v>3</v>
      </c>
      <c r="H116" s="60"/>
      <c r="I116" s="60"/>
      <c r="J116" s="61"/>
      <c r="K116" s="62"/>
      <c r="L116" s="63"/>
      <c r="M116" s="7"/>
    </row>
    <row r="117" spans="2:3" ht="12.75">
      <c r="B117" s="47" t="s">
        <v>20</v>
      </c>
      <c r="C117" s="84" t="s">
        <v>20</v>
      </c>
    </row>
    <row r="118" spans="2:3" ht="12.75">
      <c r="B118" s="47" t="s">
        <v>20</v>
      </c>
      <c r="C118" s="86" t="s">
        <v>20</v>
      </c>
    </row>
    <row r="119" ht="12.75">
      <c r="B119"/>
    </row>
    <row r="120" spans="2:18" ht="12.75">
      <c r="B120"/>
      <c r="R120" s="92"/>
    </row>
    <row r="121" ht="12.75">
      <c r="B121" t="s">
        <v>81</v>
      </c>
    </row>
    <row r="122" spans="2:19" ht="12.75">
      <c r="B122" s="47" t="s">
        <v>82</v>
      </c>
      <c r="C122" s="84" t="s">
        <v>1</v>
      </c>
      <c r="D122" s="84" t="s">
        <v>83</v>
      </c>
      <c r="E122" s="9" t="s">
        <v>84</v>
      </c>
      <c r="F122" s="93" t="s">
        <v>85</v>
      </c>
      <c r="G122" s="9" t="s">
        <v>86</v>
      </c>
      <c r="H122" s="84" t="s">
        <v>87</v>
      </c>
      <c r="I122" s="84" t="s">
        <v>6</v>
      </c>
      <c r="J122" s="86" t="s">
        <v>7</v>
      </c>
      <c r="K122" s="94" t="s">
        <v>8</v>
      </c>
      <c r="L122" s="20" t="s">
        <v>9</v>
      </c>
      <c r="M122" s="95" t="s">
        <v>88</v>
      </c>
      <c r="N122" s="8" t="s">
        <v>11</v>
      </c>
      <c r="O122" s="9" t="s">
        <v>89</v>
      </c>
      <c r="P122" s="93" t="s">
        <v>12</v>
      </c>
      <c r="Q122" s="93"/>
      <c r="R122" s="2" t="s">
        <v>90</v>
      </c>
      <c r="S122" s="2" t="s">
        <v>91</v>
      </c>
    </row>
    <row r="123" spans="2:19" ht="12.75">
      <c r="B123" s="47" t="s">
        <v>20</v>
      </c>
      <c r="C123" s="84" t="s">
        <v>20</v>
      </c>
      <c r="D123" s="84" t="s">
        <v>20</v>
      </c>
      <c r="E123" s="12" t="s">
        <v>20</v>
      </c>
      <c r="F123" s="17" t="s">
        <v>20</v>
      </c>
      <c r="G123" s="12" t="s">
        <v>20</v>
      </c>
      <c r="H123" s="84" t="s">
        <v>20</v>
      </c>
      <c r="I123" s="84" t="s">
        <v>20</v>
      </c>
      <c r="J123" s="86" t="s">
        <v>20</v>
      </c>
      <c r="K123" s="94" t="s">
        <v>20</v>
      </c>
      <c r="L123" s="96" t="s">
        <v>20</v>
      </c>
      <c r="M123" s="95" t="s">
        <v>20</v>
      </c>
      <c r="N123" s="86" t="s">
        <v>20</v>
      </c>
      <c r="O123" s="84" t="s">
        <v>20</v>
      </c>
      <c r="S123" s="2" t="s">
        <v>20</v>
      </c>
    </row>
    <row r="124" spans="1:19" ht="12.75">
      <c r="A124">
        <v>1</v>
      </c>
      <c r="B124" s="32" t="s">
        <v>92</v>
      </c>
      <c r="C124" s="87">
        <v>17</v>
      </c>
      <c r="D124" s="97">
        <v>0.3</v>
      </c>
      <c r="E124" s="98">
        <f aca="true" t="shared" si="1" ref="E124:E149">J124/D124</f>
        <v>1.198501872659176</v>
      </c>
      <c r="F124" s="87">
        <v>1</v>
      </c>
      <c r="G124" s="87">
        <f>G7</f>
        <v>6</v>
      </c>
      <c r="H124" s="87">
        <f>H6</f>
        <v>64</v>
      </c>
      <c r="I124" s="87">
        <f>I6</f>
        <v>178</v>
      </c>
      <c r="J124" s="97">
        <f>J6</f>
        <v>0.3595505617977528</v>
      </c>
      <c r="K124" s="87">
        <f>K6</f>
        <v>68</v>
      </c>
      <c r="L124" s="99">
        <f>L6</f>
        <v>0.9411764705882353</v>
      </c>
      <c r="M124" s="83">
        <v>6</v>
      </c>
      <c r="N124" s="93">
        <v>6</v>
      </c>
      <c r="O124" s="9">
        <f aca="true" t="shared" si="2" ref="O124:O149">M124+N124</f>
        <v>12</v>
      </c>
      <c r="P124" s="2">
        <v>6</v>
      </c>
      <c r="R124" s="3">
        <v>20</v>
      </c>
      <c r="S124" s="2">
        <f aca="true" t="shared" si="3" ref="S124:S133">G124*12/4</f>
        <v>18</v>
      </c>
    </row>
    <row r="125" spans="1:19" ht="12.75">
      <c r="A125">
        <v>2</v>
      </c>
      <c r="B125" s="32" t="s">
        <v>93</v>
      </c>
      <c r="C125" s="87">
        <v>25</v>
      </c>
      <c r="D125" s="97">
        <v>0.45</v>
      </c>
      <c r="E125" s="98">
        <f t="shared" si="1"/>
        <v>0.7407407407407407</v>
      </c>
      <c r="F125" s="87">
        <v>23</v>
      </c>
      <c r="G125" s="87">
        <f>G12</f>
        <v>2</v>
      </c>
      <c r="H125" s="87">
        <f>H11</f>
        <v>78</v>
      </c>
      <c r="I125" s="87">
        <f>I11</f>
        <v>234</v>
      </c>
      <c r="J125" s="97">
        <f>J11</f>
        <v>0.3333333333333333</v>
      </c>
      <c r="K125" s="87">
        <f>K11</f>
        <v>100</v>
      </c>
      <c r="L125" s="99">
        <f>L11</f>
        <v>0.78</v>
      </c>
      <c r="M125" s="83">
        <v>21</v>
      </c>
      <c r="N125" s="93">
        <v>24</v>
      </c>
      <c r="O125" s="9">
        <f t="shared" si="2"/>
        <v>45</v>
      </c>
      <c r="P125" s="2">
        <v>24.5</v>
      </c>
      <c r="R125" s="3">
        <v>22</v>
      </c>
      <c r="S125" s="2">
        <f t="shared" si="3"/>
        <v>6</v>
      </c>
    </row>
    <row r="126" spans="1:19" ht="12.75">
      <c r="A126">
        <v>3</v>
      </c>
      <c r="B126" s="32" t="s">
        <v>94</v>
      </c>
      <c r="C126" s="87">
        <v>22</v>
      </c>
      <c r="D126" s="97">
        <v>0.4</v>
      </c>
      <c r="E126" s="98">
        <f t="shared" si="1"/>
        <v>0.8333333333333333</v>
      </c>
      <c r="F126" s="87">
        <v>18</v>
      </c>
      <c r="G126" s="87">
        <f>G17</f>
        <v>4</v>
      </c>
      <c r="H126" s="87">
        <f>H16</f>
        <v>78</v>
      </c>
      <c r="I126" s="87">
        <f>I16</f>
        <v>234</v>
      </c>
      <c r="J126" s="97">
        <f>J16</f>
        <v>0.3333333333333333</v>
      </c>
      <c r="K126" s="87">
        <f>K16</f>
        <v>88</v>
      </c>
      <c r="L126" s="99">
        <f>L16</f>
        <v>0.8863636363636364</v>
      </c>
      <c r="M126" s="83">
        <v>11.5</v>
      </c>
      <c r="N126" s="93">
        <v>11.5</v>
      </c>
      <c r="O126" s="9">
        <f t="shared" si="2"/>
        <v>23</v>
      </c>
      <c r="P126" s="2">
        <v>10.5</v>
      </c>
      <c r="R126" s="3">
        <v>22</v>
      </c>
      <c r="S126" s="2">
        <f t="shared" si="3"/>
        <v>12</v>
      </c>
    </row>
    <row r="127" spans="1:19" ht="12.75">
      <c r="A127">
        <v>4</v>
      </c>
      <c r="B127" s="32" t="s">
        <v>95</v>
      </c>
      <c r="C127" s="87">
        <v>25</v>
      </c>
      <c r="D127" s="97">
        <v>0.45</v>
      </c>
      <c r="E127" s="98">
        <f t="shared" si="1"/>
        <v>1.0246913580246915</v>
      </c>
      <c r="F127" s="87">
        <v>8</v>
      </c>
      <c r="G127" s="89">
        <f>G22</f>
        <v>4</v>
      </c>
      <c r="H127" s="87">
        <f>H21</f>
        <v>83</v>
      </c>
      <c r="I127" s="87">
        <f>I21</f>
        <v>180</v>
      </c>
      <c r="J127" s="97">
        <f>J21</f>
        <v>0.46111111111111114</v>
      </c>
      <c r="K127" s="87">
        <f>K21</f>
        <v>100</v>
      </c>
      <c r="L127" s="99">
        <f>L21</f>
        <v>0.83</v>
      </c>
      <c r="M127" s="83">
        <v>16</v>
      </c>
      <c r="N127" s="93">
        <v>11.5</v>
      </c>
      <c r="O127" s="9">
        <f t="shared" si="2"/>
        <v>27.5</v>
      </c>
      <c r="P127" s="2">
        <v>13</v>
      </c>
      <c r="R127" s="3">
        <v>25</v>
      </c>
      <c r="S127" s="2">
        <f t="shared" si="3"/>
        <v>12</v>
      </c>
    </row>
    <row r="128" spans="1:19" ht="12.75">
      <c r="A128">
        <v>5</v>
      </c>
      <c r="B128" s="32" t="s">
        <v>96</v>
      </c>
      <c r="C128" s="87">
        <v>17</v>
      </c>
      <c r="D128" s="97">
        <v>0.3</v>
      </c>
      <c r="E128" s="98">
        <f t="shared" si="1"/>
        <v>1.1111111111111112</v>
      </c>
      <c r="F128" s="87">
        <v>5</v>
      </c>
      <c r="G128" s="89">
        <f>G27</f>
        <v>4</v>
      </c>
      <c r="H128" s="87">
        <f>H126</f>
        <v>78</v>
      </c>
      <c r="I128" s="87">
        <f>I126</f>
        <v>234</v>
      </c>
      <c r="J128" s="97">
        <f>J126</f>
        <v>0.3333333333333333</v>
      </c>
      <c r="K128" s="87">
        <f>K126</f>
        <v>88</v>
      </c>
      <c r="L128" s="99">
        <f>L126</f>
        <v>0.8863636363636364</v>
      </c>
      <c r="M128" s="83">
        <v>11.5</v>
      </c>
      <c r="N128" s="93">
        <v>11.5</v>
      </c>
      <c r="O128" s="9">
        <f t="shared" si="2"/>
        <v>23</v>
      </c>
      <c r="P128" s="2">
        <v>10.5</v>
      </c>
      <c r="R128" s="3">
        <v>17</v>
      </c>
      <c r="S128" s="2">
        <f t="shared" si="3"/>
        <v>12</v>
      </c>
    </row>
    <row r="129" spans="1:19" ht="12.75">
      <c r="A129">
        <v>6</v>
      </c>
      <c r="B129" s="32" t="s">
        <v>97</v>
      </c>
      <c r="C129" s="87">
        <v>15</v>
      </c>
      <c r="D129" s="97">
        <v>0.25</v>
      </c>
      <c r="E129" s="98">
        <f t="shared" si="1"/>
        <v>0.8038277511961722</v>
      </c>
      <c r="F129" s="87">
        <v>20</v>
      </c>
      <c r="G129" s="89">
        <f>G32</f>
        <v>0</v>
      </c>
      <c r="H129" s="87">
        <f>H31</f>
        <v>42</v>
      </c>
      <c r="I129" s="87">
        <f>I31</f>
        <v>209</v>
      </c>
      <c r="J129" s="97">
        <f>J31</f>
        <v>0.20095693779904306</v>
      </c>
      <c r="K129" s="87">
        <f>K31</f>
        <v>60</v>
      </c>
      <c r="L129" s="99">
        <f>L31</f>
        <v>0.7</v>
      </c>
      <c r="M129" s="83">
        <v>24</v>
      </c>
      <c r="N129" s="93">
        <v>25.5</v>
      </c>
      <c r="O129" s="9">
        <f t="shared" si="2"/>
        <v>49.5</v>
      </c>
      <c r="P129" s="2">
        <v>26</v>
      </c>
      <c r="R129" s="3">
        <v>15</v>
      </c>
      <c r="S129" s="2">
        <f t="shared" si="3"/>
        <v>0</v>
      </c>
    </row>
    <row r="130" spans="1:19" ht="12.75">
      <c r="A130">
        <v>7</v>
      </c>
      <c r="B130" s="32" t="s">
        <v>98</v>
      </c>
      <c r="C130" s="89">
        <v>15</v>
      </c>
      <c r="D130" s="100">
        <v>0.25</v>
      </c>
      <c r="E130" s="98">
        <f t="shared" si="1"/>
        <v>0.991304347826087</v>
      </c>
      <c r="F130" s="89">
        <v>9</v>
      </c>
      <c r="G130" s="89">
        <f>G37</f>
        <v>6</v>
      </c>
      <c r="H130" s="89">
        <f>H36</f>
        <v>57</v>
      </c>
      <c r="I130" s="89">
        <f>I36</f>
        <v>230</v>
      </c>
      <c r="J130" s="100">
        <f>J36</f>
        <v>0.24782608695652175</v>
      </c>
      <c r="K130" s="89">
        <f>K36</f>
        <v>60</v>
      </c>
      <c r="L130" s="101">
        <f>L36</f>
        <v>0.95</v>
      </c>
      <c r="M130" s="7">
        <v>5</v>
      </c>
      <c r="N130" s="3">
        <v>6</v>
      </c>
      <c r="O130" s="9">
        <f t="shared" si="2"/>
        <v>11</v>
      </c>
      <c r="P130" s="2">
        <v>5</v>
      </c>
      <c r="R130" s="3">
        <v>15</v>
      </c>
      <c r="S130" s="2">
        <f t="shared" si="3"/>
        <v>18</v>
      </c>
    </row>
    <row r="131" spans="1:19" ht="12.75">
      <c r="A131">
        <v>8</v>
      </c>
      <c r="B131" s="32" t="s">
        <v>99</v>
      </c>
      <c r="C131" s="87">
        <v>22</v>
      </c>
      <c r="D131" s="97">
        <v>0.4</v>
      </c>
      <c r="E131" s="98">
        <f t="shared" si="1"/>
        <v>0.9490740740740741</v>
      </c>
      <c r="F131" s="89">
        <v>11</v>
      </c>
      <c r="G131" s="89">
        <f>G42</f>
        <v>4</v>
      </c>
      <c r="H131" s="89">
        <f>H41</f>
        <v>82</v>
      </c>
      <c r="I131" s="89">
        <f>I41</f>
        <v>216</v>
      </c>
      <c r="J131" s="100">
        <f>J41</f>
        <v>0.37962962962962965</v>
      </c>
      <c r="K131" s="89">
        <f>K41</f>
        <v>88</v>
      </c>
      <c r="L131" s="101">
        <f>L41</f>
        <v>0.9318181818181818</v>
      </c>
      <c r="M131" s="7">
        <v>8</v>
      </c>
      <c r="N131" s="3">
        <v>11.5</v>
      </c>
      <c r="O131" s="9">
        <f t="shared" si="2"/>
        <v>19.5</v>
      </c>
      <c r="P131" s="2">
        <v>9</v>
      </c>
      <c r="R131" s="3">
        <v>22</v>
      </c>
      <c r="S131" s="2">
        <f t="shared" si="3"/>
        <v>12</v>
      </c>
    </row>
    <row r="132" spans="1:19" ht="12.75">
      <c r="A132">
        <v>9</v>
      </c>
      <c r="B132" s="32" t="s">
        <v>100</v>
      </c>
      <c r="C132" s="87">
        <v>22</v>
      </c>
      <c r="D132" s="97">
        <v>0.4</v>
      </c>
      <c r="E132" s="98">
        <f t="shared" si="1"/>
        <v>0.7943925233644858</v>
      </c>
      <c r="F132" s="89">
        <v>21</v>
      </c>
      <c r="G132" s="89">
        <f>G47</f>
        <v>4</v>
      </c>
      <c r="H132" s="89">
        <f>H46</f>
        <v>68</v>
      </c>
      <c r="I132" s="89">
        <f>I46</f>
        <v>214</v>
      </c>
      <c r="J132" s="100">
        <f>J46</f>
        <v>0.3177570093457944</v>
      </c>
      <c r="K132" s="89">
        <f>K46</f>
        <v>88</v>
      </c>
      <c r="L132" s="101">
        <f>L46</f>
        <v>0.7727272727272727</v>
      </c>
      <c r="M132" s="7">
        <v>22</v>
      </c>
      <c r="N132" s="93">
        <v>11.5</v>
      </c>
      <c r="O132" s="9">
        <f t="shared" si="2"/>
        <v>33.5</v>
      </c>
      <c r="P132" s="2">
        <v>16</v>
      </c>
      <c r="R132" s="3">
        <v>20</v>
      </c>
      <c r="S132" s="2">
        <f t="shared" si="3"/>
        <v>12</v>
      </c>
    </row>
    <row r="133" spans="1:19" ht="12.75">
      <c r="A133">
        <v>10</v>
      </c>
      <c r="B133" s="32" t="s">
        <v>101</v>
      </c>
      <c r="C133" s="89">
        <v>27</v>
      </c>
      <c r="D133" s="100">
        <v>0.5</v>
      </c>
      <c r="E133" s="98">
        <f t="shared" si="1"/>
        <v>0.8888888888888888</v>
      </c>
      <c r="F133" s="89">
        <v>13.5</v>
      </c>
      <c r="G133" s="89">
        <f>G52</f>
        <v>6</v>
      </c>
      <c r="H133" s="89">
        <f>H51</f>
        <v>100</v>
      </c>
      <c r="I133" s="89">
        <f>I51</f>
        <v>225</v>
      </c>
      <c r="J133" s="100">
        <f>J51</f>
        <v>0.4444444444444444</v>
      </c>
      <c r="K133" s="89">
        <f>K51</f>
        <v>108</v>
      </c>
      <c r="L133" s="101">
        <f>L51</f>
        <v>0.9259259259259259</v>
      </c>
      <c r="M133" s="7">
        <v>9</v>
      </c>
      <c r="N133" s="3">
        <v>6</v>
      </c>
      <c r="O133" s="9">
        <f t="shared" si="2"/>
        <v>15</v>
      </c>
      <c r="P133" s="2">
        <v>7.5</v>
      </c>
      <c r="R133" s="3">
        <v>27</v>
      </c>
      <c r="S133" s="2">
        <f t="shared" si="3"/>
        <v>18</v>
      </c>
    </row>
    <row r="134" spans="1:19" ht="12.75">
      <c r="A134">
        <v>11</v>
      </c>
      <c r="B134" s="32" t="s">
        <v>102</v>
      </c>
      <c r="C134" s="89">
        <v>15</v>
      </c>
      <c r="D134" s="100">
        <v>0.25</v>
      </c>
      <c r="E134" s="98">
        <f t="shared" si="1"/>
        <v>0.8888888888888888</v>
      </c>
      <c r="F134" s="89">
        <v>13.5</v>
      </c>
      <c r="G134" s="89">
        <f>G56</f>
        <v>2</v>
      </c>
      <c r="H134" s="89">
        <f>H55</f>
        <v>36</v>
      </c>
      <c r="I134" s="89">
        <f>I55</f>
        <v>162</v>
      </c>
      <c r="J134" s="100">
        <f>J55</f>
        <v>0.2222222222222222</v>
      </c>
      <c r="K134" s="89">
        <f>K55</f>
        <v>45</v>
      </c>
      <c r="L134" s="101">
        <f>L55</f>
        <v>0.8</v>
      </c>
      <c r="M134" s="7">
        <v>20</v>
      </c>
      <c r="N134" s="3">
        <v>19</v>
      </c>
      <c r="O134" s="9">
        <f t="shared" si="2"/>
        <v>39</v>
      </c>
      <c r="P134" s="2">
        <v>20</v>
      </c>
      <c r="R134" s="3">
        <v>15</v>
      </c>
      <c r="S134" s="2">
        <f aca="true" t="shared" si="4" ref="S134:S149">G134*12/3</f>
        <v>8</v>
      </c>
    </row>
    <row r="135" spans="1:21" ht="12.75">
      <c r="A135">
        <v>12</v>
      </c>
      <c r="B135" s="32" t="s">
        <v>103</v>
      </c>
      <c r="C135" s="89">
        <v>15</v>
      </c>
      <c r="D135" s="100">
        <v>0.25</v>
      </c>
      <c r="E135" s="98">
        <f t="shared" si="1"/>
        <v>0.6829268292682927</v>
      </c>
      <c r="F135" s="89">
        <v>26</v>
      </c>
      <c r="G135" s="89">
        <f>G60</f>
        <v>2</v>
      </c>
      <c r="H135" s="89">
        <f>H59</f>
        <v>21</v>
      </c>
      <c r="I135" s="89">
        <f>I59</f>
        <v>123</v>
      </c>
      <c r="J135" s="100">
        <f>J59</f>
        <v>0.17073170731707318</v>
      </c>
      <c r="K135" s="89">
        <f>K59</f>
        <v>45</v>
      </c>
      <c r="L135" s="101">
        <f>L59</f>
        <v>0.4666666666666667</v>
      </c>
      <c r="M135" s="7">
        <v>26</v>
      </c>
      <c r="N135" s="3">
        <v>19</v>
      </c>
      <c r="O135" s="9">
        <f t="shared" si="2"/>
        <v>45</v>
      </c>
      <c r="P135" s="2">
        <v>24.5</v>
      </c>
      <c r="R135" s="3">
        <v>13</v>
      </c>
      <c r="S135" s="2">
        <f t="shared" si="4"/>
        <v>8</v>
      </c>
      <c r="T135" t="s">
        <v>20</v>
      </c>
      <c r="U135" s="2" t="s">
        <v>20</v>
      </c>
    </row>
    <row r="136" spans="1:21" ht="12.75">
      <c r="A136">
        <v>132</v>
      </c>
      <c r="B136" s="32" t="s">
        <v>104</v>
      </c>
      <c r="C136" s="89">
        <v>15</v>
      </c>
      <c r="D136" s="100">
        <v>0.25</v>
      </c>
      <c r="E136" s="98">
        <f t="shared" si="1"/>
        <v>0.8571428571428571</v>
      </c>
      <c r="F136" s="89">
        <v>16</v>
      </c>
      <c r="G136" s="89">
        <f>G64</f>
        <v>2</v>
      </c>
      <c r="H136" s="89">
        <f>H63</f>
        <v>27</v>
      </c>
      <c r="I136" s="89">
        <f>I63</f>
        <v>126</v>
      </c>
      <c r="J136" s="100">
        <f>J63</f>
        <v>0.21428571428571427</v>
      </c>
      <c r="K136" s="89">
        <f>K63</f>
        <v>45</v>
      </c>
      <c r="L136" s="101">
        <f>L63</f>
        <v>0.6</v>
      </c>
      <c r="M136" s="7">
        <v>25</v>
      </c>
      <c r="N136" s="3">
        <v>19</v>
      </c>
      <c r="O136" s="9">
        <f t="shared" si="2"/>
        <v>44</v>
      </c>
      <c r="P136" s="2">
        <v>23</v>
      </c>
      <c r="R136" s="3">
        <v>15</v>
      </c>
      <c r="S136" s="2">
        <f t="shared" si="4"/>
        <v>8</v>
      </c>
      <c r="T136" t="s">
        <v>20</v>
      </c>
      <c r="U136" s="2" t="s">
        <v>20</v>
      </c>
    </row>
    <row r="137" spans="1:21" ht="12.75">
      <c r="A137">
        <v>14</v>
      </c>
      <c r="B137" s="32" t="s">
        <v>105</v>
      </c>
      <c r="C137" s="89">
        <v>30</v>
      </c>
      <c r="D137" s="100">
        <v>0.55</v>
      </c>
      <c r="E137" s="98">
        <f t="shared" si="1"/>
        <v>1.128526645768025</v>
      </c>
      <c r="F137" s="89">
        <v>4</v>
      </c>
      <c r="G137" s="89">
        <f>G68</f>
        <v>6</v>
      </c>
      <c r="H137" s="89">
        <f>H67</f>
        <v>90</v>
      </c>
      <c r="I137" s="89">
        <f>I67</f>
        <v>145</v>
      </c>
      <c r="J137" s="100">
        <f>J67</f>
        <v>0.6206896551724138</v>
      </c>
      <c r="K137" s="89">
        <f>K67</f>
        <v>90</v>
      </c>
      <c r="L137" s="101">
        <f>L67</f>
        <v>1</v>
      </c>
      <c r="M137" s="7">
        <v>3</v>
      </c>
      <c r="N137" s="3">
        <v>2</v>
      </c>
      <c r="O137" s="9">
        <f t="shared" si="2"/>
        <v>5</v>
      </c>
      <c r="P137" s="2">
        <v>2</v>
      </c>
      <c r="R137" s="3">
        <v>30</v>
      </c>
      <c r="S137" s="2">
        <f t="shared" si="4"/>
        <v>24</v>
      </c>
      <c r="T137" t="s">
        <v>20</v>
      </c>
      <c r="U137" s="2" t="s">
        <v>20</v>
      </c>
    </row>
    <row r="138" spans="1:21" ht="12.75">
      <c r="A138">
        <v>15</v>
      </c>
      <c r="B138" s="32" t="s">
        <v>64</v>
      </c>
      <c r="C138" s="89">
        <v>15</v>
      </c>
      <c r="D138" s="100">
        <v>0.25</v>
      </c>
      <c r="E138" s="98">
        <f t="shared" si="1"/>
        <v>0.7120418848167539</v>
      </c>
      <c r="F138" s="89">
        <v>24</v>
      </c>
      <c r="G138" s="89">
        <f>G72</f>
        <v>2</v>
      </c>
      <c r="H138" s="89">
        <f>H71</f>
        <v>34</v>
      </c>
      <c r="I138" s="89">
        <f>I71</f>
        <v>191</v>
      </c>
      <c r="J138" s="100">
        <f>J71</f>
        <v>0.17801047120418848</v>
      </c>
      <c r="K138" s="89">
        <f>K71</f>
        <v>45</v>
      </c>
      <c r="L138" s="101">
        <f>L71</f>
        <v>0.7555555555555555</v>
      </c>
      <c r="M138" s="7">
        <v>23</v>
      </c>
      <c r="N138" s="3">
        <v>19</v>
      </c>
      <c r="O138" s="9">
        <f t="shared" si="2"/>
        <v>42</v>
      </c>
      <c r="P138" s="2">
        <v>21</v>
      </c>
      <c r="R138" s="3">
        <v>13</v>
      </c>
      <c r="S138" s="2">
        <f t="shared" si="4"/>
        <v>8</v>
      </c>
      <c r="T138" t="s">
        <v>20</v>
      </c>
      <c r="U138" s="2" t="s">
        <v>20</v>
      </c>
    </row>
    <row r="139" spans="1:21" ht="12.75">
      <c r="A139">
        <v>16</v>
      </c>
      <c r="B139" s="32" t="s">
        <v>106</v>
      </c>
      <c r="C139" s="89">
        <v>22</v>
      </c>
      <c r="D139" s="100">
        <v>0.4</v>
      </c>
      <c r="E139" s="98">
        <f t="shared" si="1"/>
        <v>1.0312499999999998</v>
      </c>
      <c r="F139" s="89">
        <v>7</v>
      </c>
      <c r="G139" s="89">
        <f>G76</f>
        <v>6</v>
      </c>
      <c r="H139" s="89">
        <f>H75</f>
        <v>66</v>
      </c>
      <c r="I139" s="89">
        <f>I75</f>
        <v>160</v>
      </c>
      <c r="J139" s="100">
        <f>J75</f>
        <v>0.4125</v>
      </c>
      <c r="K139" s="89">
        <f>K75</f>
        <v>66</v>
      </c>
      <c r="L139" s="101">
        <f>L75</f>
        <v>1</v>
      </c>
      <c r="M139" s="7">
        <v>3</v>
      </c>
      <c r="N139" s="3">
        <v>2</v>
      </c>
      <c r="O139" s="9">
        <f t="shared" si="2"/>
        <v>5</v>
      </c>
      <c r="P139" s="2">
        <v>2</v>
      </c>
      <c r="R139" s="3">
        <v>25</v>
      </c>
      <c r="S139" s="2">
        <f t="shared" si="4"/>
        <v>24</v>
      </c>
      <c r="T139" t="s">
        <v>20</v>
      </c>
      <c r="U139" s="2" t="s">
        <v>20</v>
      </c>
    </row>
    <row r="140" spans="1:21" ht="12.75">
      <c r="A140">
        <v>17</v>
      </c>
      <c r="B140" s="32" t="s">
        <v>67</v>
      </c>
      <c r="C140" s="89">
        <v>30</v>
      </c>
      <c r="D140" s="100">
        <v>0.55</v>
      </c>
      <c r="E140" s="98">
        <f t="shared" si="1"/>
        <v>0.9029066171923315</v>
      </c>
      <c r="F140" s="89">
        <v>12</v>
      </c>
      <c r="G140" s="89">
        <f>G80</f>
        <v>2</v>
      </c>
      <c r="H140" s="89">
        <f>H79</f>
        <v>73</v>
      </c>
      <c r="I140" s="89">
        <f>I79</f>
        <v>147</v>
      </c>
      <c r="J140" s="100">
        <f>J79</f>
        <v>0.4965986394557823</v>
      </c>
      <c r="K140" s="89">
        <f>K79</f>
        <v>90</v>
      </c>
      <c r="L140" s="101">
        <f>L79</f>
        <v>0.8111111111111111</v>
      </c>
      <c r="M140" s="7">
        <v>19</v>
      </c>
      <c r="N140" s="3">
        <v>19</v>
      </c>
      <c r="O140" s="9">
        <f t="shared" si="2"/>
        <v>38</v>
      </c>
      <c r="P140" s="2">
        <v>19</v>
      </c>
      <c r="R140" s="3">
        <v>27</v>
      </c>
      <c r="S140" s="2">
        <f t="shared" si="4"/>
        <v>8</v>
      </c>
      <c r="T140" t="s">
        <v>20</v>
      </c>
      <c r="U140" s="2" t="s">
        <v>20</v>
      </c>
    </row>
    <row r="141" spans="1:21" ht="12.75">
      <c r="A141">
        <v>18</v>
      </c>
      <c r="B141" s="32" t="s">
        <v>107</v>
      </c>
      <c r="C141" s="89">
        <v>20</v>
      </c>
      <c r="D141" s="100">
        <v>0.35</v>
      </c>
      <c r="E141" s="98">
        <f t="shared" si="1"/>
        <v>0.7738095238095238</v>
      </c>
      <c r="F141" s="89">
        <v>22</v>
      </c>
      <c r="G141" s="89">
        <f>G84</f>
        <v>2</v>
      </c>
      <c r="H141" s="89">
        <f>H83</f>
        <v>52</v>
      </c>
      <c r="I141" s="89">
        <f>I83</f>
        <v>192</v>
      </c>
      <c r="J141" s="100">
        <f>J83</f>
        <v>0.2708333333333333</v>
      </c>
      <c r="K141" s="89">
        <f>K83</f>
        <v>60</v>
      </c>
      <c r="L141" s="101">
        <f>L83</f>
        <v>0.8666666666666667</v>
      </c>
      <c r="M141" s="7">
        <v>14.5</v>
      </c>
      <c r="N141" s="3">
        <v>19</v>
      </c>
      <c r="O141" s="9">
        <f t="shared" si="2"/>
        <v>33.5</v>
      </c>
      <c r="P141" s="2">
        <v>16</v>
      </c>
      <c r="R141" s="3"/>
      <c r="S141" s="2">
        <f t="shared" si="4"/>
        <v>8</v>
      </c>
      <c r="T141" t="s">
        <v>20</v>
      </c>
      <c r="U141" s="2" t="s">
        <v>20</v>
      </c>
    </row>
    <row r="142" spans="1:21" ht="12.75">
      <c r="A142">
        <v>19</v>
      </c>
      <c r="B142" s="32" t="s">
        <v>108</v>
      </c>
      <c r="C142" s="89">
        <v>27</v>
      </c>
      <c r="D142" s="100">
        <v>0.5</v>
      </c>
      <c r="E142" s="98">
        <f t="shared" si="1"/>
        <v>0.9759036144578314</v>
      </c>
      <c r="F142" s="89">
        <v>10</v>
      </c>
      <c r="G142" s="89">
        <f>G88</f>
        <v>6</v>
      </c>
      <c r="H142" s="89">
        <f>H87</f>
        <v>81</v>
      </c>
      <c r="I142" s="89">
        <f>I87</f>
        <v>166</v>
      </c>
      <c r="J142" s="100">
        <f>J87</f>
        <v>0.4879518072289157</v>
      </c>
      <c r="K142" s="89">
        <f>K87</f>
        <v>81</v>
      </c>
      <c r="L142" s="101">
        <f>L87</f>
        <v>1</v>
      </c>
      <c r="M142" s="7">
        <v>3</v>
      </c>
      <c r="N142" s="3">
        <v>2</v>
      </c>
      <c r="O142" s="9">
        <f t="shared" si="2"/>
        <v>5</v>
      </c>
      <c r="P142" s="2">
        <v>2</v>
      </c>
      <c r="R142" s="3">
        <v>27</v>
      </c>
      <c r="S142" s="2">
        <f t="shared" si="4"/>
        <v>24</v>
      </c>
      <c r="T142" t="s">
        <v>20</v>
      </c>
      <c r="U142" s="2" t="s">
        <v>20</v>
      </c>
    </row>
    <row r="143" spans="1:21" ht="12.75">
      <c r="A143">
        <v>20</v>
      </c>
      <c r="B143" s="32" t="s">
        <v>109</v>
      </c>
      <c r="C143" s="89">
        <v>20</v>
      </c>
      <c r="D143" s="100">
        <v>0.35</v>
      </c>
      <c r="E143" s="98">
        <f t="shared" si="1"/>
        <v>0.8247422680412371</v>
      </c>
      <c r="F143" s="89">
        <v>19</v>
      </c>
      <c r="G143" s="89">
        <f>G92</f>
        <v>4</v>
      </c>
      <c r="H143" s="89">
        <f>H91</f>
        <v>56</v>
      </c>
      <c r="I143" s="89">
        <f>I91</f>
        <v>194</v>
      </c>
      <c r="J143" s="100">
        <f>J91</f>
        <v>0.28865979381443296</v>
      </c>
      <c r="K143" s="89">
        <f>K91</f>
        <v>60</v>
      </c>
      <c r="L143" s="101">
        <f>L91</f>
        <v>0.9333333333333333</v>
      </c>
      <c r="M143" s="7">
        <v>7</v>
      </c>
      <c r="N143" s="3">
        <v>8</v>
      </c>
      <c r="O143" s="9">
        <f t="shared" si="2"/>
        <v>15</v>
      </c>
      <c r="P143" s="2">
        <v>7.5</v>
      </c>
      <c r="R143" s="3">
        <v>20</v>
      </c>
      <c r="S143" s="2">
        <f t="shared" si="4"/>
        <v>16</v>
      </c>
      <c r="T143" t="s">
        <v>20</v>
      </c>
      <c r="U143" s="2" t="s">
        <v>20</v>
      </c>
    </row>
    <row r="144" spans="1:21" ht="12.75">
      <c r="A144">
        <v>21</v>
      </c>
      <c r="B144" s="32" t="s">
        <v>110</v>
      </c>
      <c r="C144" s="89">
        <v>15</v>
      </c>
      <c r="D144" s="100">
        <v>0.25</v>
      </c>
      <c r="E144" s="98">
        <f t="shared" si="1"/>
        <v>0.8409090909090909</v>
      </c>
      <c r="F144" s="89">
        <v>17</v>
      </c>
      <c r="G144" s="89">
        <f>G96</f>
        <v>0</v>
      </c>
      <c r="H144" s="89">
        <f>H95</f>
        <v>37</v>
      </c>
      <c r="I144" s="89">
        <f>I95</f>
        <v>176</v>
      </c>
      <c r="J144" s="100">
        <f>J95</f>
        <v>0.21022727272727273</v>
      </c>
      <c r="K144" s="89">
        <f>K95</f>
        <v>45</v>
      </c>
      <c r="L144" s="101">
        <f>L95</f>
        <v>0.8222222222222222</v>
      </c>
      <c r="M144" s="7">
        <v>17</v>
      </c>
      <c r="N144" s="3">
        <v>25.5</v>
      </c>
      <c r="O144" s="9">
        <f t="shared" si="2"/>
        <v>42.5</v>
      </c>
      <c r="P144" s="2">
        <v>22</v>
      </c>
      <c r="R144" s="3">
        <v>15</v>
      </c>
      <c r="S144" s="2">
        <f t="shared" si="4"/>
        <v>0</v>
      </c>
      <c r="T144" t="s">
        <v>20</v>
      </c>
      <c r="U144" s="2" t="s">
        <v>20</v>
      </c>
    </row>
    <row r="145" spans="1:21" ht="12.75">
      <c r="A145">
        <v>22</v>
      </c>
      <c r="B145" s="32" t="s">
        <v>73</v>
      </c>
      <c r="C145" s="89">
        <v>30</v>
      </c>
      <c r="D145" s="100">
        <v>0.55</v>
      </c>
      <c r="E145" s="98">
        <f t="shared" si="1"/>
        <v>0.702070207020702</v>
      </c>
      <c r="F145" s="89">
        <v>25</v>
      </c>
      <c r="G145" s="89">
        <f>G100</f>
        <v>2</v>
      </c>
      <c r="H145" s="89">
        <f>H99</f>
        <v>78</v>
      </c>
      <c r="I145" s="89">
        <f>I99</f>
        <v>202</v>
      </c>
      <c r="J145" s="100">
        <f>J99</f>
        <v>0.38613861386138615</v>
      </c>
      <c r="K145" s="89">
        <f>K99</f>
        <v>90</v>
      </c>
      <c r="L145" s="101">
        <f>L99</f>
        <v>0.8666666666666667</v>
      </c>
      <c r="M145" s="7">
        <v>14.5</v>
      </c>
      <c r="N145" s="3">
        <v>19</v>
      </c>
      <c r="O145" s="9">
        <f t="shared" si="2"/>
        <v>33.5</v>
      </c>
      <c r="P145" s="2">
        <v>16</v>
      </c>
      <c r="R145" s="3">
        <v>25</v>
      </c>
      <c r="S145" s="2">
        <f t="shared" si="4"/>
        <v>8</v>
      </c>
      <c r="T145" t="s">
        <v>20</v>
      </c>
      <c r="U145" s="2" t="s">
        <v>20</v>
      </c>
    </row>
    <row r="146" spans="1:21" ht="12.75">
      <c r="A146">
        <v>23</v>
      </c>
      <c r="B146" s="32" t="s">
        <v>111</v>
      </c>
      <c r="C146" s="89">
        <v>22</v>
      </c>
      <c r="D146" s="100">
        <v>0.4</v>
      </c>
      <c r="E146" s="98">
        <f t="shared" si="1"/>
        <v>1.1194029850746268</v>
      </c>
      <c r="F146" s="89">
        <v>4</v>
      </c>
      <c r="G146" s="89">
        <f>G104</f>
        <v>2</v>
      </c>
      <c r="H146" s="89">
        <f>H103</f>
        <v>60</v>
      </c>
      <c r="I146" s="89">
        <f>I103</f>
        <v>134</v>
      </c>
      <c r="J146" s="100">
        <f>J103</f>
        <v>0.44776119402985076</v>
      </c>
      <c r="K146" s="89">
        <f>K103</f>
        <v>66</v>
      </c>
      <c r="L146" s="101">
        <f>L103</f>
        <v>0.9090909090909091</v>
      </c>
      <c r="M146" s="7">
        <v>10</v>
      </c>
      <c r="N146" s="93">
        <v>19</v>
      </c>
      <c r="O146" s="9">
        <f t="shared" si="2"/>
        <v>29</v>
      </c>
      <c r="P146" s="2">
        <v>14</v>
      </c>
      <c r="R146" s="3">
        <v>25</v>
      </c>
      <c r="S146" s="2">
        <f t="shared" si="4"/>
        <v>8</v>
      </c>
      <c r="T146" t="s">
        <v>20</v>
      </c>
      <c r="U146" s="2" t="s">
        <v>20</v>
      </c>
    </row>
    <row r="147" spans="1:21" ht="12.75">
      <c r="A147">
        <v>24</v>
      </c>
      <c r="B147" s="32" t="s">
        <v>112</v>
      </c>
      <c r="C147" s="89">
        <v>22</v>
      </c>
      <c r="D147" s="100">
        <v>0.4</v>
      </c>
      <c r="E147" s="98">
        <f t="shared" si="1"/>
        <v>0.8823529411764706</v>
      </c>
      <c r="F147" s="89">
        <v>15</v>
      </c>
      <c r="G147" s="89">
        <f>G108</f>
        <v>2</v>
      </c>
      <c r="H147" s="89">
        <f>H107</f>
        <v>54</v>
      </c>
      <c r="I147" s="89">
        <f>I107</f>
        <v>153</v>
      </c>
      <c r="J147" s="100">
        <f>J107</f>
        <v>0.35294117647058826</v>
      </c>
      <c r="K147" s="89">
        <f>K107</f>
        <v>66</v>
      </c>
      <c r="L147" s="101">
        <f>L107</f>
        <v>0.8181818181818182</v>
      </c>
      <c r="M147" s="7">
        <v>18</v>
      </c>
      <c r="N147" s="3">
        <v>19</v>
      </c>
      <c r="O147" s="9">
        <f t="shared" si="2"/>
        <v>37</v>
      </c>
      <c r="P147" s="2">
        <v>18</v>
      </c>
      <c r="R147" s="3">
        <v>22</v>
      </c>
      <c r="S147" s="2">
        <f t="shared" si="4"/>
        <v>8</v>
      </c>
      <c r="T147" t="s">
        <v>20</v>
      </c>
      <c r="U147" s="2" t="s">
        <v>20</v>
      </c>
    </row>
    <row r="148" spans="1:21" ht="12.75">
      <c r="A148">
        <v>25</v>
      </c>
      <c r="B148" s="32" t="s">
        <v>113</v>
      </c>
      <c r="C148" s="89">
        <v>27</v>
      </c>
      <c r="D148" s="100">
        <v>0.5</v>
      </c>
      <c r="E148" s="98">
        <f t="shared" si="1"/>
        <v>1.1911764705882353</v>
      </c>
      <c r="F148" s="89">
        <v>2</v>
      </c>
      <c r="G148" s="89">
        <f>G112</f>
        <v>5</v>
      </c>
      <c r="H148" s="89">
        <f>H111</f>
        <v>81</v>
      </c>
      <c r="I148" s="89">
        <f>I111</f>
        <v>136</v>
      </c>
      <c r="J148" s="100">
        <f>J111</f>
        <v>0.5955882352941176</v>
      </c>
      <c r="K148" s="89">
        <f>K111</f>
        <v>81</v>
      </c>
      <c r="L148" s="101">
        <f>L111</f>
        <v>1</v>
      </c>
      <c r="M148" s="7">
        <v>3</v>
      </c>
      <c r="N148" s="93">
        <v>4</v>
      </c>
      <c r="O148" s="9">
        <f t="shared" si="2"/>
        <v>7</v>
      </c>
      <c r="P148" s="2">
        <v>4</v>
      </c>
      <c r="R148" s="3">
        <v>32</v>
      </c>
      <c r="S148" s="2">
        <f t="shared" si="4"/>
        <v>20</v>
      </c>
      <c r="T148" t="s">
        <v>20</v>
      </c>
      <c r="U148" s="2" t="s">
        <v>20</v>
      </c>
    </row>
    <row r="149" spans="1:21" ht="12.75">
      <c r="A149">
        <v>26</v>
      </c>
      <c r="B149" s="32" t="s">
        <v>114</v>
      </c>
      <c r="C149" s="89">
        <v>22</v>
      </c>
      <c r="D149" s="100">
        <v>0.4</v>
      </c>
      <c r="E149" s="98">
        <f t="shared" si="1"/>
        <v>1.074074074074074</v>
      </c>
      <c r="F149" s="89">
        <v>6</v>
      </c>
      <c r="G149" s="89">
        <f>G116</f>
        <v>3</v>
      </c>
      <c r="H149" s="89">
        <f>H115</f>
        <v>58</v>
      </c>
      <c r="I149" s="89">
        <f>I115</f>
        <v>135</v>
      </c>
      <c r="J149" s="100">
        <f>J115</f>
        <v>0.42962962962962964</v>
      </c>
      <c r="K149" s="89">
        <f>K115</f>
        <v>66</v>
      </c>
      <c r="L149" s="101">
        <f>L115</f>
        <v>0.8787878787878788</v>
      </c>
      <c r="M149" s="7">
        <v>13</v>
      </c>
      <c r="N149" s="3">
        <v>11.5</v>
      </c>
      <c r="O149" s="9">
        <f t="shared" si="2"/>
        <v>24.5</v>
      </c>
      <c r="P149" s="2">
        <v>12</v>
      </c>
      <c r="R149" s="3">
        <v>25</v>
      </c>
      <c r="S149" s="2">
        <f t="shared" si="4"/>
        <v>12</v>
      </c>
      <c r="T149" t="s">
        <v>20</v>
      </c>
      <c r="U149" s="2" t="s">
        <v>20</v>
      </c>
    </row>
    <row r="150" spans="2:21" ht="12.75">
      <c r="B150" s="32"/>
      <c r="C150" s="3"/>
      <c r="D150" s="4"/>
      <c r="E150" s="102"/>
      <c r="F150" s="3"/>
      <c r="G150" s="3"/>
      <c r="H150" s="3"/>
      <c r="I150" s="3"/>
      <c r="J150" s="3"/>
      <c r="K150" s="3"/>
      <c r="L150" s="6"/>
      <c r="M150" s="7"/>
      <c r="N150" s="3"/>
      <c r="O150" s="9"/>
      <c r="P150" s="3"/>
      <c r="Q150" s="3"/>
      <c r="R150" s="3"/>
      <c r="T150" t="s">
        <v>20</v>
      </c>
      <c r="U150" s="2" t="s">
        <v>20</v>
      </c>
    </row>
    <row r="151" spans="2:21" ht="12.75">
      <c r="B151" s="1" t="s">
        <v>20</v>
      </c>
      <c r="T151" t="s">
        <v>20</v>
      </c>
      <c r="U151" s="2" t="s">
        <v>20</v>
      </c>
    </row>
    <row r="152" spans="2:21" ht="12.75">
      <c r="B152" s="1" t="s">
        <v>20</v>
      </c>
      <c r="T152" t="s">
        <v>20</v>
      </c>
      <c r="U152" s="2" t="s">
        <v>20</v>
      </c>
    </row>
    <row r="153" spans="2:21" ht="12.75">
      <c r="B153" s="1" t="s">
        <v>20</v>
      </c>
      <c r="M153" s="92" t="s">
        <v>20</v>
      </c>
      <c r="T153" t="s">
        <v>20</v>
      </c>
      <c r="U153" s="2" t="s">
        <v>20</v>
      </c>
    </row>
    <row r="154" spans="2:21" ht="12.75">
      <c r="B154" s="1" t="s">
        <v>115</v>
      </c>
      <c r="T154" t="s">
        <v>20</v>
      </c>
      <c r="U154" s="2" t="s">
        <v>20</v>
      </c>
    </row>
    <row r="155" spans="2:21" ht="12.75">
      <c r="B155" s="1" t="s">
        <v>116</v>
      </c>
      <c r="T155" t="s">
        <v>20</v>
      </c>
      <c r="U155" s="2" t="s">
        <v>20</v>
      </c>
    </row>
    <row r="156" spans="1:21" ht="12.75">
      <c r="A156" t="s">
        <v>20</v>
      </c>
      <c r="B156" s="1" t="s">
        <v>117</v>
      </c>
      <c r="M156" s="92" t="s">
        <v>20</v>
      </c>
      <c r="T156" t="s">
        <v>20</v>
      </c>
      <c r="U156" s="2" t="s">
        <v>20</v>
      </c>
    </row>
    <row r="157" spans="2:19" ht="12.75">
      <c r="B157" t="s">
        <v>81</v>
      </c>
      <c r="S157" s="2" t="s">
        <v>118</v>
      </c>
    </row>
    <row r="158" spans="2:19" ht="12.75">
      <c r="B158" s="103" t="s">
        <v>82</v>
      </c>
      <c r="C158" s="9" t="s">
        <v>1</v>
      </c>
      <c r="D158" s="9" t="s">
        <v>83</v>
      </c>
      <c r="E158" s="9" t="s">
        <v>84</v>
      </c>
      <c r="F158" s="93" t="s">
        <v>85</v>
      </c>
      <c r="G158" s="9" t="s">
        <v>86</v>
      </c>
      <c r="H158" s="9" t="s">
        <v>87</v>
      </c>
      <c r="I158" s="9" t="s">
        <v>6</v>
      </c>
      <c r="J158" s="8" t="s">
        <v>7</v>
      </c>
      <c r="K158" s="19" t="s">
        <v>8</v>
      </c>
      <c r="L158" s="20" t="s">
        <v>9</v>
      </c>
      <c r="M158" s="93" t="s">
        <v>88</v>
      </c>
      <c r="N158" s="8" t="s">
        <v>11</v>
      </c>
      <c r="O158" s="9" t="s">
        <v>89</v>
      </c>
      <c r="P158" s="87" t="s">
        <v>12</v>
      </c>
      <c r="Q158" s="87"/>
      <c r="R158" s="89" t="s">
        <v>90</v>
      </c>
      <c r="S158" s="2" t="s">
        <v>119</v>
      </c>
    </row>
    <row r="159" spans="1:21" ht="12.75">
      <c r="A159">
        <v>1</v>
      </c>
      <c r="B159" s="21" t="s">
        <v>108</v>
      </c>
      <c r="C159" s="3">
        <v>27</v>
      </c>
      <c r="D159" s="4">
        <v>0.5</v>
      </c>
      <c r="E159" s="102">
        <v>0.976</v>
      </c>
      <c r="F159" s="3">
        <v>9</v>
      </c>
      <c r="G159" s="3">
        <v>6</v>
      </c>
      <c r="H159" s="3">
        <v>81</v>
      </c>
      <c r="I159" s="3">
        <v>166</v>
      </c>
      <c r="J159" s="4">
        <v>0.488</v>
      </c>
      <c r="K159" s="3">
        <v>81</v>
      </c>
      <c r="L159" s="6">
        <v>1</v>
      </c>
      <c r="M159" s="3">
        <v>3</v>
      </c>
      <c r="N159" s="3">
        <v>2</v>
      </c>
      <c r="O159" s="9">
        <f>M159+N159</f>
        <v>5</v>
      </c>
      <c r="P159" s="89">
        <v>2</v>
      </c>
      <c r="Q159" s="89"/>
      <c r="R159" s="89"/>
      <c r="S159" s="2">
        <f>G159*12/3</f>
        <v>24</v>
      </c>
      <c r="T159" t="s">
        <v>20</v>
      </c>
      <c r="U159" s="2" t="s">
        <v>20</v>
      </c>
    </row>
    <row r="160" spans="1:21" ht="12.75">
      <c r="A160">
        <v>2</v>
      </c>
      <c r="B160" s="21" t="s">
        <v>106</v>
      </c>
      <c r="C160" s="3">
        <v>22</v>
      </c>
      <c r="D160" s="4">
        <v>0.4</v>
      </c>
      <c r="E160" s="102">
        <v>1.031</v>
      </c>
      <c r="F160" s="3">
        <v>7</v>
      </c>
      <c r="G160" s="3">
        <v>6</v>
      </c>
      <c r="H160" s="3">
        <v>66</v>
      </c>
      <c r="I160" s="3">
        <v>160</v>
      </c>
      <c r="J160" s="4">
        <v>0.413</v>
      </c>
      <c r="K160" s="3">
        <v>66</v>
      </c>
      <c r="L160" s="6">
        <v>1</v>
      </c>
      <c r="M160" s="3">
        <v>3</v>
      </c>
      <c r="N160" s="3">
        <v>2</v>
      </c>
      <c r="O160" s="9">
        <f>M160+N160</f>
        <v>5</v>
      </c>
      <c r="P160" s="89">
        <v>2</v>
      </c>
      <c r="Q160" s="89"/>
      <c r="R160" s="89"/>
      <c r="S160" s="2">
        <f>G160*12/3</f>
        <v>24</v>
      </c>
      <c r="T160" t="s">
        <v>20</v>
      </c>
      <c r="U160" s="2" t="s">
        <v>20</v>
      </c>
    </row>
    <row r="161" spans="1:21" ht="12.75">
      <c r="A161">
        <v>3</v>
      </c>
      <c r="B161" s="21" t="s">
        <v>105</v>
      </c>
      <c r="C161" s="3">
        <v>30</v>
      </c>
      <c r="D161" s="4">
        <v>0.55</v>
      </c>
      <c r="E161" s="102">
        <v>1.129</v>
      </c>
      <c r="F161" s="3">
        <v>4</v>
      </c>
      <c r="G161" s="3">
        <v>6</v>
      </c>
      <c r="H161" s="3">
        <v>90</v>
      </c>
      <c r="I161" s="3">
        <v>145</v>
      </c>
      <c r="J161" s="4">
        <v>0.621</v>
      </c>
      <c r="K161" s="3">
        <v>90</v>
      </c>
      <c r="L161" s="6">
        <v>1</v>
      </c>
      <c r="M161" s="3">
        <v>3</v>
      </c>
      <c r="N161" s="3">
        <v>2</v>
      </c>
      <c r="O161" s="9">
        <f>M161+N161</f>
        <v>5</v>
      </c>
      <c r="P161" s="89">
        <v>2</v>
      </c>
      <c r="Q161" s="89"/>
      <c r="R161" s="89">
        <v>32</v>
      </c>
      <c r="S161" s="2">
        <f>G161*12/3</f>
        <v>24</v>
      </c>
      <c r="T161" t="s">
        <v>20</v>
      </c>
      <c r="U161" s="2" t="s">
        <v>20</v>
      </c>
    </row>
    <row r="162" spans="1:21" ht="12.75">
      <c r="A162">
        <v>4</v>
      </c>
      <c r="B162" s="21" t="s">
        <v>113</v>
      </c>
      <c r="C162" s="3">
        <v>27</v>
      </c>
      <c r="D162" s="4">
        <v>0.5</v>
      </c>
      <c r="E162" s="102">
        <v>1.191</v>
      </c>
      <c r="F162" s="3">
        <v>3</v>
      </c>
      <c r="G162" s="3">
        <v>5</v>
      </c>
      <c r="H162" s="3">
        <v>81</v>
      </c>
      <c r="I162" s="3">
        <v>136</v>
      </c>
      <c r="J162" s="4">
        <v>0.596</v>
      </c>
      <c r="K162" s="3">
        <v>81</v>
      </c>
      <c r="L162" s="6">
        <v>1</v>
      </c>
      <c r="M162" s="3">
        <v>3</v>
      </c>
      <c r="N162" s="93">
        <v>4</v>
      </c>
      <c r="O162" s="9">
        <f>M162+N162</f>
        <v>7</v>
      </c>
      <c r="P162" s="89">
        <v>4</v>
      </c>
      <c r="Q162" s="89"/>
      <c r="R162" s="89">
        <v>32</v>
      </c>
      <c r="S162" s="2">
        <f>G162*12/3</f>
        <v>20</v>
      </c>
      <c r="T162" t="s">
        <v>20</v>
      </c>
      <c r="U162" s="2" t="s">
        <v>20</v>
      </c>
    </row>
    <row r="163" spans="1:19" ht="12.75">
      <c r="A163">
        <v>5</v>
      </c>
      <c r="B163" s="21" t="s">
        <v>98</v>
      </c>
      <c r="C163" s="3">
        <v>15</v>
      </c>
      <c r="D163" s="4">
        <v>0.25</v>
      </c>
      <c r="E163" s="102">
        <v>0.991</v>
      </c>
      <c r="F163" s="3">
        <v>9</v>
      </c>
      <c r="G163" s="3">
        <v>6</v>
      </c>
      <c r="H163" s="3">
        <v>57</v>
      </c>
      <c r="I163" s="3">
        <v>230</v>
      </c>
      <c r="J163" s="4">
        <v>0.248</v>
      </c>
      <c r="K163" s="3">
        <v>60</v>
      </c>
      <c r="L163" s="6">
        <v>0.95</v>
      </c>
      <c r="M163" s="3">
        <v>5</v>
      </c>
      <c r="N163" s="3">
        <v>6</v>
      </c>
      <c r="O163" s="9">
        <v>11</v>
      </c>
      <c r="P163" s="89">
        <v>5</v>
      </c>
      <c r="Q163" s="89"/>
      <c r="R163" s="89"/>
      <c r="S163" s="2">
        <f>G163*12/4</f>
        <v>18</v>
      </c>
    </row>
    <row r="164" spans="1:19" ht="12.75">
      <c r="A164">
        <v>6</v>
      </c>
      <c r="B164" s="21" t="s">
        <v>92</v>
      </c>
      <c r="C164" s="93">
        <v>17</v>
      </c>
      <c r="D164" s="8">
        <v>0.3</v>
      </c>
      <c r="E164" s="102">
        <v>1.199</v>
      </c>
      <c r="F164" s="93">
        <v>1</v>
      </c>
      <c r="G164" s="93">
        <v>6</v>
      </c>
      <c r="H164" s="93">
        <v>64</v>
      </c>
      <c r="I164" s="93">
        <v>178</v>
      </c>
      <c r="J164" s="8">
        <v>0.36</v>
      </c>
      <c r="K164" s="93">
        <v>88</v>
      </c>
      <c r="L164" s="104">
        <v>0.9412</v>
      </c>
      <c r="M164" s="93">
        <v>6</v>
      </c>
      <c r="N164" s="93">
        <v>6</v>
      </c>
      <c r="O164" s="9">
        <v>12</v>
      </c>
      <c r="P164" s="89">
        <v>6</v>
      </c>
      <c r="Q164" s="89"/>
      <c r="R164" s="89">
        <v>20</v>
      </c>
      <c r="S164" s="2">
        <f>G164*12/4</f>
        <v>18</v>
      </c>
    </row>
    <row r="165" spans="1:21" ht="12.75">
      <c r="A165">
        <v>7</v>
      </c>
      <c r="B165" s="21" t="s">
        <v>109</v>
      </c>
      <c r="C165" s="3">
        <v>20</v>
      </c>
      <c r="D165" s="4">
        <v>0.35</v>
      </c>
      <c r="E165" s="102">
        <v>0.825</v>
      </c>
      <c r="F165" s="3">
        <v>19</v>
      </c>
      <c r="G165" s="3">
        <v>4</v>
      </c>
      <c r="H165" s="3">
        <v>56</v>
      </c>
      <c r="I165" s="3">
        <v>194</v>
      </c>
      <c r="J165" s="4">
        <v>0.289</v>
      </c>
      <c r="K165" s="3">
        <v>60</v>
      </c>
      <c r="L165" s="6">
        <v>0.9333</v>
      </c>
      <c r="M165" s="3">
        <v>7</v>
      </c>
      <c r="N165" s="3">
        <v>8</v>
      </c>
      <c r="O165" s="9">
        <f>M165+N165</f>
        <v>15</v>
      </c>
      <c r="P165" s="89">
        <v>7.5</v>
      </c>
      <c r="Q165" s="89"/>
      <c r="R165" s="89"/>
      <c r="S165" s="2">
        <f>G165*12/3</f>
        <v>16</v>
      </c>
      <c r="T165" t="s">
        <v>20</v>
      </c>
      <c r="U165" s="2" t="s">
        <v>20</v>
      </c>
    </row>
    <row r="166" spans="1:19" ht="12.75">
      <c r="A166">
        <v>8</v>
      </c>
      <c r="B166" s="21" t="s">
        <v>101</v>
      </c>
      <c r="C166" s="3">
        <v>27</v>
      </c>
      <c r="D166" s="4">
        <v>0.5</v>
      </c>
      <c r="E166" s="102">
        <v>0.889</v>
      </c>
      <c r="F166" s="3">
        <v>13.5</v>
      </c>
      <c r="G166" s="3">
        <v>6</v>
      </c>
      <c r="H166" s="3">
        <v>100</v>
      </c>
      <c r="I166" s="3">
        <v>225</v>
      </c>
      <c r="J166" s="4">
        <v>0.444</v>
      </c>
      <c r="K166" s="3">
        <v>108</v>
      </c>
      <c r="L166" s="6">
        <v>0.9259</v>
      </c>
      <c r="M166" s="3">
        <v>9</v>
      </c>
      <c r="N166" s="3">
        <v>6</v>
      </c>
      <c r="O166" s="9">
        <f>M166+N166</f>
        <v>15</v>
      </c>
      <c r="P166" s="89">
        <v>7.5</v>
      </c>
      <c r="Q166" s="89"/>
      <c r="R166" s="89"/>
      <c r="S166" s="2">
        <f>G166*12/4</f>
        <v>18</v>
      </c>
    </row>
    <row r="167" spans="1:19" ht="12.75">
      <c r="A167">
        <v>9</v>
      </c>
      <c r="B167" s="21" t="s">
        <v>99</v>
      </c>
      <c r="C167" s="93">
        <v>22</v>
      </c>
      <c r="D167" s="8">
        <v>0.4</v>
      </c>
      <c r="E167" s="102">
        <v>0.949</v>
      </c>
      <c r="F167" s="3">
        <v>11</v>
      </c>
      <c r="G167" s="3">
        <v>4</v>
      </c>
      <c r="H167" s="3">
        <v>82</v>
      </c>
      <c r="I167" s="3">
        <v>216</v>
      </c>
      <c r="J167" s="4">
        <v>0.38</v>
      </c>
      <c r="K167" s="3">
        <v>88</v>
      </c>
      <c r="L167" s="6">
        <v>0.9318</v>
      </c>
      <c r="M167" s="3">
        <v>8</v>
      </c>
      <c r="N167" s="3">
        <v>11.5</v>
      </c>
      <c r="O167" s="9">
        <v>19.5</v>
      </c>
      <c r="P167" s="89">
        <v>9</v>
      </c>
      <c r="Q167" s="89"/>
      <c r="R167" s="89"/>
      <c r="S167" s="2">
        <f>G167*12/4</f>
        <v>12</v>
      </c>
    </row>
    <row r="168" spans="1:19" ht="12.75">
      <c r="A168">
        <v>10</v>
      </c>
      <c r="B168" s="21" t="s">
        <v>94</v>
      </c>
      <c r="C168" s="93">
        <v>22</v>
      </c>
      <c r="D168" s="8">
        <v>0.4</v>
      </c>
      <c r="E168" s="102">
        <v>0.833</v>
      </c>
      <c r="F168" s="93">
        <v>18</v>
      </c>
      <c r="G168" s="93">
        <v>4</v>
      </c>
      <c r="H168" s="93">
        <v>78</v>
      </c>
      <c r="I168" s="93">
        <v>234</v>
      </c>
      <c r="J168" s="8">
        <v>0.333</v>
      </c>
      <c r="K168" s="93">
        <v>88</v>
      </c>
      <c r="L168" s="104">
        <v>0.8864</v>
      </c>
      <c r="M168" s="93">
        <v>11.5</v>
      </c>
      <c r="N168" s="93">
        <v>11.5</v>
      </c>
      <c r="O168" s="9">
        <v>23</v>
      </c>
      <c r="P168" s="89">
        <v>10.5</v>
      </c>
      <c r="Q168" s="89"/>
      <c r="R168" s="89"/>
      <c r="S168" s="2">
        <f>G168*12/4</f>
        <v>12</v>
      </c>
    </row>
    <row r="169" spans="1:19" ht="12.75">
      <c r="A169">
        <v>11</v>
      </c>
      <c r="B169" s="21" t="s">
        <v>96</v>
      </c>
      <c r="C169" s="93">
        <v>17</v>
      </c>
      <c r="D169" s="8">
        <v>0.3</v>
      </c>
      <c r="E169" s="102">
        <v>1.111</v>
      </c>
      <c r="F169" s="93">
        <v>5</v>
      </c>
      <c r="G169" s="3">
        <v>4</v>
      </c>
      <c r="H169" s="93">
        <v>78</v>
      </c>
      <c r="I169" s="93">
        <v>234</v>
      </c>
      <c r="J169" s="8">
        <v>0.333</v>
      </c>
      <c r="K169" s="93">
        <v>88</v>
      </c>
      <c r="L169" s="104">
        <v>0.8864</v>
      </c>
      <c r="M169" s="93">
        <v>11.5</v>
      </c>
      <c r="N169" s="93">
        <v>11.5</v>
      </c>
      <c r="O169" s="9">
        <v>23</v>
      </c>
      <c r="P169" s="89">
        <v>10.5</v>
      </c>
      <c r="Q169" s="89"/>
      <c r="R169" s="89">
        <v>20</v>
      </c>
      <c r="S169" s="2">
        <f>G169*12/4</f>
        <v>12</v>
      </c>
    </row>
    <row r="170" spans="1:21" ht="12.75">
      <c r="A170">
        <v>12</v>
      </c>
      <c r="B170" s="21" t="s">
        <v>114</v>
      </c>
      <c r="C170" s="3">
        <v>22</v>
      </c>
      <c r="D170" s="4">
        <v>0.4</v>
      </c>
      <c r="E170" s="102">
        <v>1.074</v>
      </c>
      <c r="F170" s="3">
        <v>6</v>
      </c>
      <c r="G170" s="3">
        <v>3</v>
      </c>
      <c r="H170" s="3">
        <v>58</v>
      </c>
      <c r="I170" s="3">
        <v>135</v>
      </c>
      <c r="J170" s="4">
        <v>0.43</v>
      </c>
      <c r="K170" s="3">
        <v>66</v>
      </c>
      <c r="L170" s="6">
        <v>0.8788</v>
      </c>
      <c r="M170" s="3">
        <v>13</v>
      </c>
      <c r="N170" s="3">
        <v>11.5</v>
      </c>
      <c r="O170" s="9">
        <v>24.5</v>
      </c>
      <c r="P170" s="89">
        <v>12</v>
      </c>
      <c r="Q170" s="89"/>
      <c r="R170" s="89">
        <v>25</v>
      </c>
      <c r="S170" s="2">
        <f>G170*12/3</f>
        <v>12</v>
      </c>
      <c r="T170" t="s">
        <v>20</v>
      </c>
      <c r="U170" s="2" t="s">
        <v>20</v>
      </c>
    </row>
    <row r="171" spans="1:19" ht="12.75">
      <c r="A171">
        <v>13</v>
      </c>
      <c r="B171" s="21" t="s">
        <v>95</v>
      </c>
      <c r="C171" s="93">
        <v>25</v>
      </c>
      <c r="D171" s="8">
        <v>0.45</v>
      </c>
      <c r="E171" s="102">
        <v>1.025</v>
      </c>
      <c r="F171" s="93">
        <v>8</v>
      </c>
      <c r="G171" s="3">
        <v>4</v>
      </c>
      <c r="H171" s="93">
        <v>83</v>
      </c>
      <c r="I171" s="93">
        <v>180</v>
      </c>
      <c r="J171" s="8">
        <v>0.461</v>
      </c>
      <c r="K171" s="93">
        <v>100</v>
      </c>
      <c r="L171" s="104">
        <v>0.83</v>
      </c>
      <c r="M171" s="93">
        <v>16</v>
      </c>
      <c r="N171" s="93">
        <v>11.5</v>
      </c>
      <c r="O171" s="9">
        <v>27.5</v>
      </c>
      <c r="P171" s="89">
        <v>13</v>
      </c>
      <c r="Q171" s="89"/>
      <c r="R171" s="89" t="s">
        <v>20</v>
      </c>
      <c r="S171" s="2">
        <f>G171*12/4</f>
        <v>12</v>
      </c>
    </row>
    <row r="172" spans="1:21" ht="12.75">
      <c r="A172">
        <v>14</v>
      </c>
      <c r="B172" s="21" t="s">
        <v>111</v>
      </c>
      <c r="C172" s="3">
        <v>22</v>
      </c>
      <c r="D172" s="4">
        <v>0.4</v>
      </c>
      <c r="E172" s="102">
        <v>1.119</v>
      </c>
      <c r="F172" s="3">
        <v>4</v>
      </c>
      <c r="G172" s="3">
        <v>2</v>
      </c>
      <c r="H172" s="3">
        <v>60</v>
      </c>
      <c r="I172" s="3">
        <v>134</v>
      </c>
      <c r="J172" s="4">
        <v>0.448</v>
      </c>
      <c r="K172" s="3">
        <v>66</v>
      </c>
      <c r="L172" s="6">
        <v>0.9091</v>
      </c>
      <c r="M172" s="3">
        <v>10</v>
      </c>
      <c r="N172" s="93">
        <v>19</v>
      </c>
      <c r="O172" s="9">
        <v>29</v>
      </c>
      <c r="P172" s="89">
        <v>14</v>
      </c>
      <c r="Q172" s="89"/>
      <c r="R172" s="89">
        <v>25</v>
      </c>
      <c r="S172" s="2">
        <f>G172*12/3</f>
        <v>8</v>
      </c>
      <c r="T172" t="s">
        <v>20</v>
      </c>
      <c r="U172" s="2" t="s">
        <v>20</v>
      </c>
    </row>
    <row r="173" spans="1:21" ht="12.75">
      <c r="A173">
        <v>15</v>
      </c>
      <c r="B173" s="21" t="s">
        <v>107</v>
      </c>
      <c r="C173" s="3">
        <v>20</v>
      </c>
      <c r="D173" s="4">
        <v>0.35</v>
      </c>
      <c r="E173" s="102">
        <v>0.7704</v>
      </c>
      <c r="F173" s="3">
        <v>22</v>
      </c>
      <c r="G173" s="3">
        <v>2</v>
      </c>
      <c r="H173" s="3">
        <v>52</v>
      </c>
      <c r="I173" s="3">
        <v>192</v>
      </c>
      <c r="J173" s="4">
        <v>0.271</v>
      </c>
      <c r="K173" s="3">
        <v>60</v>
      </c>
      <c r="L173" s="6">
        <v>0.8667</v>
      </c>
      <c r="M173" s="3">
        <v>14.5</v>
      </c>
      <c r="N173" s="3">
        <v>19</v>
      </c>
      <c r="O173" s="9">
        <v>33.5</v>
      </c>
      <c r="P173" s="89">
        <v>16</v>
      </c>
      <c r="Q173" s="89"/>
      <c r="R173" s="89"/>
      <c r="S173" s="2">
        <f>G173*12/3</f>
        <v>8</v>
      </c>
      <c r="T173" t="s">
        <v>20</v>
      </c>
      <c r="U173" s="2" t="s">
        <v>20</v>
      </c>
    </row>
    <row r="174" spans="1:21" ht="12.75">
      <c r="A174">
        <v>16</v>
      </c>
      <c r="B174" s="21" t="s">
        <v>73</v>
      </c>
      <c r="C174" s="3">
        <v>30</v>
      </c>
      <c r="D174" s="4">
        <v>0.55</v>
      </c>
      <c r="E174" s="102">
        <v>0.702</v>
      </c>
      <c r="F174" s="3">
        <v>25</v>
      </c>
      <c r="G174" s="3">
        <v>2</v>
      </c>
      <c r="H174" s="3">
        <v>78</v>
      </c>
      <c r="I174" s="3">
        <v>202</v>
      </c>
      <c r="J174" s="4">
        <v>0.386</v>
      </c>
      <c r="K174" s="3">
        <v>90</v>
      </c>
      <c r="L174" s="6">
        <v>0.8667</v>
      </c>
      <c r="M174" s="3">
        <v>14.5</v>
      </c>
      <c r="N174" s="3">
        <v>19</v>
      </c>
      <c r="O174" s="9">
        <v>33.5</v>
      </c>
      <c r="P174" s="89">
        <v>16</v>
      </c>
      <c r="Q174" s="89"/>
      <c r="R174" s="89"/>
      <c r="S174" s="2">
        <f>G174*12/3</f>
        <v>8</v>
      </c>
      <c r="T174" t="s">
        <v>20</v>
      </c>
      <c r="U174" s="2" t="s">
        <v>20</v>
      </c>
    </row>
    <row r="175" spans="2:20" ht="12.75">
      <c r="B175" s="103"/>
      <c r="C175" s="93"/>
      <c r="D175" s="8"/>
      <c r="E175" s="102"/>
      <c r="F175" s="3"/>
      <c r="G175" s="3"/>
      <c r="H175" s="3"/>
      <c r="I175" s="3"/>
      <c r="J175" s="4"/>
      <c r="K175" s="19"/>
      <c r="L175" s="6"/>
      <c r="M175" s="3"/>
      <c r="N175" s="93"/>
      <c r="O175" s="9"/>
      <c r="P175" s="3"/>
      <c r="Q175" s="3"/>
      <c r="T175" s="2"/>
    </row>
    <row r="176" spans="1:19" ht="12.75">
      <c r="A176">
        <v>17</v>
      </c>
      <c r="B176" s="21" t="s">
        <v>100</v>
      </c>
      <c r="C176" s="93">
        <v>22</v>
      </c>
      <c r="D176" s="8">
        <v>0.4</v>
      </c>
      <c r="E176" s="102">
        <v>0.794</v>
      </c>
      <c r="F176" s="3">
        <v>21</v>
      </c>
      <c r="G176" s="3">
        <v>4</v>
      </c>
      <c r="H176" s="3">
        <v>68</v>
      </c>
      <c r="I176" s="3">
        <v>214</v>
      </c>
      <c r="J176" s="4">
        <v>0.318</v>
      </c>
      <c r="K176" s="3">
        <v>88</v>
      </c>
      <c r="L176" s="6">
        <v>0.7727</v>
      </c>
      <c r="M176" s="3">
        <v>22</v>
      </c>
      <c r="N176" s="93">
        <v>11.5</v>
      </c>
      <c r="O176" s="9">
        <v>33.5</v>
      </c>
      <c r="P176" s="3">
        <v>16</v>
      </c>
      <c r="Q176" s="3"/>
      <c r="R176" s="3"/>
      <c r="S176" s="2">
        <f>G176*12/4</f>
        <v>12</v>
      </c>
    </row>
    <row r="177" spans="1:21" ht="12.75">
      <c r="A177">
        <v>18</v>
      </c>
      <c r="B177" s="21" t="s">
        <v>112</v>
      </c>
      <c r="C177" s="3">
        <v>22</v>
      </c>
      <c r="D177" s="4">
        <v>0.4</v>
      </c>
      <c r="E177" s="102">
        <v>0.882</v>
      </c>
      <c r="F177" s="3">
        <v>15</v>
      </c>
      <c r="G177" s="3">
        <v>2</v>
      </c>
      <c r="H177" s="3">
        <v>54</v>
      </c>
      <c r="I177" s="3">
        <v>153</v>
      </c>
      <c r="J177" s="4">
        <v>0.353</v>
      </c>
      <c r="K177" s="3">
        <v>66</v>
      </c>
      <c r="L177" s="6">
        <v>0.8182</v>
      </c>
      <c r="M177" s="3">
        <v>18</v>
      </c>
      <c r="N177" s="3">
        <v>19</v>
      </c>
      <c r="O177" s="9">
        <v>37</v>
      </c>
      <c r="P177" s="3">
        <v>18</v>
      </c>
      <c r="Q177" s="3"/>
      <c r="R177" s="3"/>
      <c r="S177" s="2">
        <f aca="true" t="shared" si="5" ref="S177:S182">G177*12/3</f>
        <v>8</v>
      </c>
      <c r="T177" t="s">
        <v>20</v>
      </c>
      <c r="U177" s="2" t="s">
        <v>20</v>
      </c>
    </row>
    <row r="178" spans="1:21" ht="12.75">
      <c r="A178">
        <v>19</v>
      </c>
      <c r="B178" s="21" t="s">
        <v>67</v>
      </c>
      <c r="C178" s="3">
        <v>30</v>
      </c>
      <c r="D178" s="4">
        <v>0.55</v>
      </c>
      <c r="E178" s="102">
        <v>0.903</v>
      </c>
      <c r="F178" s="3">
        <v>12</v>
      </c>
      <c r="G178" s="3">
        <v>2</v>
      </c>
      <c r="H178" s="3">
        <v>73</v>
      </c>
      <c r="I178" s="3">
        <v>147</v>
      </c>
      <c r="J178" s="4">
        <v>0.497</v>
      </c>
      <c r="K178" s="3">
        <v>90</v>
      </c>
      <c r="L178" s="6">
        <v>0.8111</v>
      </c>
      <c r="M178" s="3">
        <v>19</v>
      </c>
      <c r="N178" s="3">
        <v>19</v>
      </c>
      <c r="O178" s="9">
        <v>38</v>
      </c>
      <c r="P178" s="3">
        <v>19</v>
      </c>
      <c r="Q178" s="3"/>
      <c r="R178" s="3"/>
      <c r="S178" s="2">
        <f t="shared" si="5"/>
        <v>8</v>
      </c>
      <c r="T178" t="s">
        <v>20</v>
      </c>
      <c r="U178" s="2" t="s">
        <v>20</v>
      </c>
    </row>
    <row r="179" spans="1:19" ht="12.75">
      <c r="A179">
        <v>20</v>
      </c>
      <c r="B179" s="21" t="s">
        <v>102</v>
      </c>
      <c r="C179" s="3">
        <v>15</v>
      </c>
      <c r="D179" s="4">
        <v>0.25</v>
      </c>
      <c r="E179" s="102">
        <v>0.889</v>
      </c>
      <c r="F179" s="3">
        <v>13.5</v>
      </c>
      <c r="G179" s="3">
        <v>2</v>
      </c>
      <c r="H179" s="3">
        <v>36</v>
      </c>
      <c r="I179" s="3">
        <v>162</v>
      </c>
      <c r="J179" s="4">
        <v>0.222</v>
      </c>
      <c r="K179" s="3">
        <v>45</v>
      </c>
      <c r="L179" s="6">
        <v>0.8</v>
      </c>
      <c r="M179" s="3">
        <v>20</v>
      </c>
      <c r="N179" s="3">
        <v>19</v>
      </c>
      <c r="O179" s="9">
        <v>39</v>
      </c>
      <c r="P179" s="3">
        <v>20</v>
      </c>
      <c r="Q179" s="3"/>
      <c r="R179" s="3"/>
      <c r="S179" s="2">
        <f t="shared" si="5"/>
        <v>8</v>
      </c>
    </row>
    <row r="180" spans="1:21" ht="12.75">
      <c r="A180">
        <v>21</v>
      </c>
      <c r="B180" s="21" t="s">
        <v>64</v>
      </c>
      <c r="C180" s="3">
        <v>15</v>
      </c>
      <c r="D180" s="4">
        <v>0.25</v>
      </c>
      <c r="E180" s="102">
        <v>0.712</v>
      </c>
      <c r="F180" s="3">
        <v>24</v>
      </c>
      <c r="G180" s="3">
        <v>2</v>
      </c>
      <c r="H180" s="3">
        <v>34</v>
      </c>
      <c r="I180" s="3">
        <v>191</v>
      </c>
      <c r="J180" s="4">
        <v>0.178</v>
      </c>
      <c r="K180" s="3">
        <v>45</v>
      </c>
      <c r="L180" s="6">
        <v>0.7556</v>
      </c>
      <c r="M180" s="3">
        <v>23</v>
      </c>
      <c r="N180" s="3">
        <v>19</v>
      </c>
      <c r="O180" s="9">
        <v>42</v>
      </c>
      <c r="P180" s="3">
        <v>21</v>
      </c>
      <c r="Q180" s="3"/>
      <c r="R180" s="3"/>
      <c r="S180" s="2">
        <f t="shared" si="5"/>
        <v>8</v>
      </c>
      <c r="T180" t="s">
        <v>20</v>
      </c>
      <c r="U180" s="2" t="s">
        <v>20</v>
      </c>
    </row>
    <row r="181" spans="1:21" ht="12.75">
      <c r="A181">
        <v>22</v>
      </c>
      <c r="B181" s="21" t="s">
        <v>110</v>
      </c>
      <c r="C181" s="3">
        <v>15</v>
      </c>
      <c r="D181" s="4">
        <v>0.25</v>
      </c>
      <c r="E181" s="102">
        <v>0.941</v>
      </c>
      <c r="F181" s="3">
        <v>17</v>
      </c>
      <c r="G181" s="3">
        <v>0</v>
      </c>
      <c r="H181" s="3">
        <v>24</v>
      </c>
      <c r="I181" s="3">
        <v>102</v>
      </c>
      <c r="J181" s="4">
        <v>0.235</v>
      </c>
      <c r="K181" s="3">
        <v>45</v>
      </c>
      <c r="L181" s="6">
        <v>0.822</v>
      </c>
      <c r="M181" s="3">
        <v>17</v>
      </c>
      <c r="N181" s="3">
        <v>25.5</v>
      </c>
      <c r="O181" s="9">
        <f>M181+N181</f>
        <v>42.5</v>
      </c>
      <c r="P181" s="3">
        <v>22</v>
      </c>
      <c r="Q181" s="3"/>
      <c r="R181" s="3"/>
      <c r="S181" s="2">
        <f t="shared" si="5"/>
        <v>0</v>
      </c>
      <c r="T181" t="s">
        <v>20</v>
      </c>
      <c r="U181" s="2" t="s">
        <v>20</v>
      </c>
    </row>
    <row r="182" spans="1:21" ht="12.75">
      <c r="A182">
        <v>23</v>
      </c>
      <c r="B182" s="21" t="s">
        <v>104</v>
      </c>
      <c r="C182" s="3">
        <v>15</v>
      </c>
      <c r="D182" s="4">
        <v>0.25</v>
      </c>
      <c r="E182" s="102">
        <v>0.857</v>
      </c>
      <c r="F182" s="3">
        <v>16</v>
      </c>
      <c r="G182" s="3">
        <v>2</v>
      </c>
      <c r="H182" s="3">
        <v>27</v>
      </c>
      <c r="I182" s="3">
        <v>126</v>
      </c>
      <c r="J182" s="4">
        <v>0.214</v>
      </c>
      <c r="K182" s="3">
        <v>45</v>
      </c>
      <c r="L182" s="6">
        <v>0.6</v>
      </c>
      <c r="M182" s="3">
        <v>25</v>
      </c>
      <c r="N182" s="3">
        <v>19</v>
      </c>
      <c r="O182" s="9">
        <v>44</v>
      </c>
      <c r="P182" s="3">
        <v>23</v>
      </c>
      <c r="Q182" s="3"/>
      <c r="R182" s="3"/>
      <c r="S182" s="2">
        <f t="shared" si="5"/>
        <v>8</v>
      </c>
      <c r="T182" t="s">
        <v>20</v>
      </c>
      <c r="U182" s="2" t="s">
        <v>20</v>
      </c>
    </row>
    <row r="183" spans="1:19" ht="12.75">
      <c r="A183">
        <v>24</v>
      </c>
      <c r="B183" s="21" t="s">
        <v>93</v>
      </c>
      <c r="C183" s="93">
        <v>25</v>
      </c>
      <c r="D183" s="8">
        <v>0.45</v>
      </c>
      <c r="E183" s="102">
        <v>0.741</v>
      </c>
      <c r="F183" s="93">
        <v>23</v>
      </c>
      <c r="G183" s="93">
        <v>2</v>
      </c>
      <c r="H183" s="93">
        <v>78</v>
      </c>
      <c r="I183" s="93">
        <v>234</v>
      </c>
      <c r="J183" s="8">
        <v>0.333</v>
      </c>
      <c r="K183" s="93">
        <v>100</v>
      </c>
      <c r="L183" s="104">
        <v>0.78</v>
      </c>
      <c r="M183" s="93">
        <v>21</v>
      </c>
      <c r="N183" s="93">
        <v>24</v>
      </c>
      <c r="O183" s="9">
        <f>M183+N183</f>
        <v>45</v>
      </c>
      <c r="P183" s="3">
        <v>24.5</v>
      </c>
      <c r="Q183" s="3"/>
      <c r="R183" s="3"/>
      <c r="S183" s="2">
        <f>G183*12/4</f>
        <v>6</v>
      </c>
    </row>
    <row r="184" spans="1:21" ht="12.75">
      <c r="A184">
        <v>25</v>
      </c>
      <c r="B184" s="21" t="s">
        <v>103</v>
      </c>
      <c r="C184" s="3">
        <v>15</v>
      </c>
      <c r="D184" s="4">
        <v>0.25</v>
      </c>
      <c r="E184" s="102">
        <v>0.68</v>
      </c>
      <c r="F184" s="3">
        <v>26</v>
      </c>
      <c r="G184" s="3">
        <v>2</v>
      </c>
      <c r="H184" s="3">
        <v>21</v>
      </c>
      <c r="I184" s="3">
        <v>123</v>
      </c>
      <c r="J184" s="4">
        <v>0.171</v>
      </c>
      <c r="K184" s="3">
        <v>45</v>
      </c>
      <c r="L184" s="6">
        <v>0.4667</v>
      </c>
      <c r="M184" s="3">
        <v>26</v>
      </c>
      <c r="N184" s="3">
        <v>19</v>
      </c>
      <c r="O184" s="9">
        <v>45</v>
      </c>
      <c r="P184" s="3">
        <v>24.5</v>
      </c>
      <c r="Q184" s="3"/>
      <c r="R184" s="3"/>
      <c r="S184" s="2">
        <f>G184*12/3</f>
        <v>8</v>
      </c>
      <c r="T184" t="s">
        <v>20</v>
      </c>
      <c r="U184" s="2" t="s">
        <v>20</v>
      </c>
    </row>
    <row r="185" spans="1:19" ht="12.75">
      <c r="A185">
        <v>26</v>
      </c>
      <c r="B185" s="21" t="s">
        <v>97</v>
      </c>
      <c r="C185" s="93">
        <v>15</v>
      </c>
      <c r="D185" s="8">
        <v>0.25</v>
      </c>
      <c r="E185" s="102">
        <v>0.804</v>
      </c>
      <c r="F185" s="93">
        <v>20</v>
      </c>
      <c r="G185" s="3">
        <v>0</v>
      </c>
      <c r="H185" s="93">
        <v>42</v>
      </c>
      <c r="I185" s="93">
        <v>209</v>
      </c>
      <c r="J185" s="8">
        <v>0.201</v>
      </c>
      <c r="K185" s="93">
        <v>60</v>
      </c>
      <c r="L185" s="104">
        <v>0.7</v>
      </c>
      <c r="M185" s="93">
        <v>24</v>
      </c>
      <c r="N185" s="93">
        <v>25.5</v>
      </c>
      <c r="O185" s="9">
        <f>M185+N185</f>
        <v>49.5</v>
      </c>
      <c r="P185" s="3">
        <v>26</v>
      </c>
      <c r="Q185" s="3"/>
      <c r="R185" s="3"/>
      <c r="S185" s="2">
        <f>G185*12/4</f>
        <v>0</v>
      </c>
    </row>
    <row r="187" spans="2:21" ht="12.75">
      <c r="B187" s="103"/>
      <c r="C187" s="93"/>
      <c r="D187" s="8"/>
      <c r="E187" s="102"/>
      <c r="F187" s="93"/>
      <c r="G187" s="93"/>
      <c r="H187" s="93"/>
      <c r="I187" s="93"/>
      <c r="J187" s="8"/>
      <c r="K187" s="19"/>
      <c r="L187" s="104"/>
      <c r="M187" s="83"/>
      <c r="N187" s="93"/>
      <c r="O187" s="9"/>
      <c r="P187" s="3"/>
      <c r="Q187" s="3"/>
      <c r="T187" s="2"/>
      <c r="U187" s="2" t="s">
        <v>20</v>
      </c>
    </row>
    <row r="188" spans="2:21" ht="12.75">
      <c r="B188" s="103" t="s">
        <v>120</v>
      </c>
      <c r="C188" s="93"/>
      <c r="D188" s="8"/>
      <c r="E188" s="102"/>
      <c r="F188" s="93"/>
      <c r="G188" s="93"/>
      <c r="H188" s="93"/>
      <c r="I188" s="93"/>
      <c r="J188" s="8"/>
      <c r="K188" s="19"/>
      <c r="L188" s="104"/>
      <c r="M188" s="83"/>
      <c r="N188" s="93"/>
      <c r="O188" s="9"/>
      <c r="P188" s="3"/>
      <c r="Q188" s="3"/>
      <c r="T188" s="2"/>
      <c r="U188" s="2" t="s">
        <v>20</v>
      </c>
    </row>
    <row r="189" spans="2:21" ht="12.75">
      <c r="B189" s="105" t="s">
        <v>121</v>
      </c>
      <c r="C189" s="3"/>
      <c r="D189" s="4"/>
      <c r="E189" s="102"/>
      <c r="F189" s="3"/>
      <c r="G189" s="3"/>
      <c r="H189" s="3"/>
      <c r="I189" s="3"/>
      <c r="J189" s="4"/>
      <c r="K189" s="19"/>
      <c r="L189" s="104"/>
      <c r="M189" s="7"/>
      <c r="N189" s="93"/>
      <c r="O189" s="9"/>
      <c r="P189" s="3"/>
      <c r="Q189" s="3"/>
      <c r="R189" s="89"/>
      <c r="S189" s="89"/>
      <c r="T189" s="2"/>
      <c r="U189" s="2" t="s">
        <v>20</v>
      </c>
    </row>
    <row r="190" spans="2:21" ht="12.75">
      <c r="B190" s="175" t="s">
        <v>122</v>
      </c>
      <c r="C190" s="176"/>
      <c r="D190" s="176"/>
      <c r="E190" s="176"/>
      <c r="F190" s="176"/>
      <c r="G190" s="176"/>
      <c r="H190" s="3" t="s">
        <v>20</v>
      </c>
      <c r="I190" s="3"/>
      <c r="J190" s="4"/>
      <c r="K190" s="19"/>
      <c r="L190" s="6"/>
      <c r="M190" s="7"/>
      <c r="N190" s="3"/>
      <c r="O190" s="9"/>
      <c r="P190" s="3"/>
      <c r="Q190" s="3"/>
      <c r="T190" s="2"/>
      <c r="U190" s="2" t="s">
        <v>20</v>
      </c>
    </row>
    <row r="191" spans="2:21" ht="12.75">
      <c r="B191" s="105" t="s">
        <v>123</v>
      </c>
      <c r="C191" s="3"/>
      <c r="D191" s="4"/>
      <c r="E191" s="102"/>
      <c r="F191" s="3"/>
      <c r="G191" s="3"/>
      <c r="H191" s="3"/>
      <c r="I191" s="3"/>
      <c r="J191" s="4"/>
      <c r="K191" s="19"/>
      <c r="L191" s="6"/>
      <c r="M191" s="7"/>
      <c r="N191" s="3"/>
      <c r="O191" s="9"/>
      <c r="P191" s="3"/>
      <c r="Q191" s="3"/>
      <c r="T191" s="2"/>
      <c r="U191" s="2" t="s">
        <v>20</v>
      </c>
    </row>
    <row r="192" spans="4:21" ht="12.75">
      <c r="D192" s="106"/>
      <c r="E192" s="107"/>
      <c r="G192" s="89"/>
      <c r="H192" s="89"/>
      <c r="I192" s="89"/>
      <c r="J192" s="100"/>
      <c r="K192" s="94"/>
      <c r="L192" s="108"/>
      <c r="N192" s="3"/>
      <c r="O192" s="84"/>
      <c r="P192" s="3"/>
      <c r="Q192" s="3"/>
      <c r="T192" s="2"/>
      <c r="U192" s="2" t="s">
        <v>20</v>
      </c>
    </row>
    <row r="194" spans="4:21" ht="12.75">
      <c r="D194" s="106"/>
      <c r="E194" s="107"/>
      <c r="G194" s="89"/>
      <c r="H194" s="89"/>
      <c r="I194" s="89"/>
      <c r="J194" s="100"/>
      <c r="K194" s="94"/>
      <c r="L194" s="109"/>
      <c r="N194" s="3"/>
      <c r="O194" s="84"/>
      <c r="P194" s="3"/>
      <c r="Q194" s="3"/>
      <c r="R194" s="3"/>
      <c r="S194" s="3"/>
      <c r="T194" s="2"/>
      <c r="U194" s="2" t="s">
        <v>20</v>
      </c>
    </row>
    <row r="195" spans="2:21" ht="12.75">
      <c r="B195" s="47" t="s">
        <v>20</v>
      </c>
      <c r="C195" s="84" t="s">
        <v>20</v>
      </c>
      <c r="D195" s="86" t="s">
        <v>20</v>
      </c>
      <c r="E195" s="8" t="s">
        <v>20</v>
      </c>
      <c r="F195" s="93" t="s">
        <v>20</v>
      </c>
      <c r="G195" s="93" t="s">
        <v>20</v>
      </c>
      <c r="H195" s="93">
        <v>1</v>
      </c>
      <c r="I195" s="93">
        <v>1</v>
      </c>
      <c r="J195" s="8" t="s">
        <v>20</v>
      </c>
      <c r="K195" s="19">
        <v>1</v>
      </c>
      <c r="L195" s="104" t="s">
        <v>20</v>
      </c>
      <c r="M195" s="83" t="s">
        <v>20</v>
      </c>
      <c r="N195" s="93" t="s">
        <v>20</v>
      </c>
      <c r="O195" s="12" t="s">
        <v>20</v>
      </c>
      <c r="U195" s="2" t="s">
        <v>20</v>
      </c>
    </row>
    <row r="196" spans="2:15" ht="12.75">
      <c r="B196" s="47" t="s">
        <v>20</v>
      </c>
      <c r="C196" s="84" t="s">
        <v>20</v>
      </c>
      <c r="D196" s="86" t="s">
        <v>20</v>
      </c>
      <c r="E196" s="8" t="s">
        <v>20</v>
      </c>
      <c r="F196" s="93" t="s">
        <v>20</v>
      </c>
      <c r="G196" s="93" t="s">
        <v>20</v>
      </c>
      <c r="H196" s="93">
        <v>1</v>
      </c>
      <c r="I196" s="93">
        <v>1</v>
      </c>
      <c r="J196" s="8" t="s">
        <v>20</v>
      </c>
      <c r="K196" s="19">
        <v>1</v>
      </c>
      <c r="L196" s="104" t="s">
        <v>20</v>
      </c>
      <c r="M196" s="83" t="s">
        <v>20</v>
      </c>
      <c r="N196" s="93" t="s">
        <v>20</v>
      </c>
      <c r="O196" s="12" t="s">
        <v>20</v>
      </c>
    </row>
    <row r="197" spans="2:15" ht="12.75">
      <c r="B197" s="47" t="s">
        <v>20</v>
      </c>
      <c r="C197" s="84" t="s">
        <v>20</v>
      </c>
      <c r="D197" s="86" t="s">
        <v>20</v>
      </c>
      <c r="E197" s="8" t="s">
        <v>20</v>
      </c>
      <c r="F197" s="93" t="s">
        <v>20</v>
      </c>
      <c r="G197" s="93" t="s">
        <v>20</v>
      </c>
      <c r="H197" s="93">
        <v>1</v>
      </c>
      <c r="I197" s="93">
        <v>1</v>
      </c>
      <c r="J197" s="8" t="s">
        <v>20</v>
      </c>
      <c r="K197" s="19">
        <v>1</v>
      </c>
      <c r="L197" s="104" t="s">
        <v>20</v>
      </c>
      <c r="M197" s="83" t="s">
        <v>20</v>
      </c>
      <c r="N197" s="93" t="s">
        <v>20</v>
      </c>
      <c r="O197" s="12" t="s">
        <v>20</v>
      </c>
    </row>
    <row r="199" spans="2:13" ht="12.75">
      <c r="B199" s="1" t="s">
        <v>124</v>
      </c>
      <c r="C199" s="84" t="s">
        <v>20</v>
      </c>
      <c r="D199" s="84" t="s">
        <v>20</v>
      </c>
      <c r="E199" s="84" t="s">
        <v>20</v>
      </c>
      <c r="F199" s="86" t="s">
        <v>20</v>
      </c>
      <c r="G199" s="84" t="s">
        <v>20</v>
      </c>
      <c r="H199" s="84" t="s">
        <v>20</v>
      </c>
      <c r="I199" s="84" t="s">
        <v>20</v>
      </c>
      <c r="J199" s="86" t="s">
        <v>20</v>
      </c>
      <c r="K199" s="94" t="s">
        <v>20</v>
      </c>
      <c r="L199" s="20" t="s">
        <v>20</v>
      </c>
      <c r="M199" s="95" t="s">
        <v>20</v>
      </c>
    </row>
    <row r="200" spans="2:16" ht="12.75">
      <c r="B200" s="47" t="s">
        <v>125</v>
      </c>
      <c r="C200" s="2" t="s">
        <v>1</v>
      </c>
      <c r="D200" s="2" t="s">
        <v>1</v>
      </c>
      <c r="E200" s="2" t="s">
        <v>2</v>
      </c>
      <c r="F200" s="2" t="s">
        <v>3</v>
      </c>
      <c r="G200" s="2" t="s">
        <v>4</v>
      </c>
      <c r="H200" s="2" t="s">
        <v>5</v>
      </c>
      <c r="I200" s="2" t="s">
        <v>18</v>
      </c>
      <c r="J200" s="106" t="s">
        <v>7</v>
      </c>
      <c r="K200" s="110" t="s">
        <v>8</v>
      </c>
      <c r="L200" s="108" t="s">
        <v>9</v>
      </c>
      <c r="M200" s="92" t="s">
        <v>10</v>
      </c>
      <c r="N200" s="8" t="s">
        <v>126</v>
      </c>
      <c r="O200" s="9" t="s">
        <v>12</v>
      </c>
      <c r="P200" s="2" t="s">
        <v>127</v>
      </c>
    </row>
    <row r="201" spans="2:13" ht="12.75">
      <c r="B201" s="18" t="s">
        <v>21</v>
      </c>
      <c r="C201" s="84" t="s">
        <v>3</v>
      </c>
      <c r="D201" s="84" t="s">
        <v>20</v>
      </c>
      <c r="E201" s="84" t="s">
        <v>20</v>
      </c>
      <c r="F201" s="86" t="s">
        <v>20</v>
      </c>
      <c r="G201" s="84" t="s">
        <v>20</v>
      </c>
      <c r="H201" s="84" t="str">
        <f>D201</f>
        <v> </v>
      </c>
      <c r="I201" s="84" t="str">
        <f>E201</f>
        <v> </v>
      </c>
      <c r="J201" s="86" t="s">
        <v>20</v>
      </c>
      <c r="K201" s="94" t="s">
        <v>20</v>
      </c>
      <c r="L201" s="20" t="s">
        <v>20</v>
      </c>
      <c r="M201" s="7" t="s">
        <v>54</v>
      </c>
    </row>
    <row r="202" spans="2:13" ht="12.75">
      <c r="B202" s="32" t="s">
        <v>54</v>
      </c>
      <c r="C202" s="9">
        <v>27</v>
      </c>
      <c r="D202" s="84">
        <v>27</v>
      </c>
      <c r="E202" s="84">
        <v>55</v>
      </c>
      <c r="F202" s="86">
        <f>D202/E202</f>
        <v>0.4909090909090909</v>
      </c>
      <c r="G202" s="84">
        <v>2</v>
      </c>
      <c r="H202" s="84">
        <f>D202</f>
        <v>27</v>
      </c>
      <c r="I202" s="84">
        <f>E202</f>
        <v>55</v>
      </c>
      <c r="J202" s="86">
        <f>H202/I202</f>
        <v>0.4909090909090909</v>
      </c>
      <c r="K202" s="94">
        <f>C202</f>
        <v>27</v>
      </c>
      <c r="L202" s="111">
        <f>H202/K202</f>
        <v>1</v>
      </c>
      <c r="M202" s="7" t="s">
        <v>55</v>
      </c>
    </row>
    <row r="203" spans="2:13" ht="12.75">
      <c r="B203" s="112">
        <v>362246</v>
      </c>
      <c r="C203" s="8">
        <v>0.5</v>
      </c>
      <c r="D203" s="84">
        <v>27</v>
      </c>
      <c r="E203" s="84">
        <v>43</v>
      </c>
      <c r="F203" s="86">
        <f>D203/E203</f>
        <v>0.627906976744186</v>
      </c>
      <c r="G203" s="84">
        <v>1</v>
      </c>
      <c r="H203" s="84">
        <f>H202+D203</f>
        <v>54</v>
      </c>
      <c r="I203" s="84">
        <f>I202+E203</f>
        <v>98</v>
      </c>
      <c r="J203" s="86">
        <f>H203/I203</f>
        <v>0.5510204081632653</v>
      </c>
      <c r="K203" s="94">
        <f>2*K202</f>
        <v>54</v>
      </c>
      <c r="L203" s="111">
        <f>H203/K203</f>
        <v>1</v>
      </c>
      <c r="M203" s="7" t="s">
        <v>40</v>
      </c>
    </row>
    <row r="204" spans="2:13" ht="12.75">
      <c r="B204"/>
      <c r="C204" s="89" t="s">
        <v>20</v>
      </c>
      <c r="D204" s="84">
        <v>18</v>
      </c>
      <c r="E204" s="84">
        <v>55</v>
      </c>
      <c r="F204" s="86">
        <f>D204/E204</f>
        <v>0.32727272727272727</v>
      </c>
      <c r="G204" s="84">
        <v>0</v>
      </c>
      <c r="H204" s="84">
        <f>H203+D204</f>
        <v>72</v>
      </c>
      <c r="I204" s="84">
        <f>I203+E204</f>
        <v>153</v>
      </c>
      <c r="J204" s="97">
        <f>H204/I204</f>
        <v>0.47058823529411764</v>
      </c>
      <c r="K204" s="94">
        <f>3*K202</f>
        <v>81</v>
      </c>
      <c r="L204" s="96">
        <f>H204/K204</f>
        <v>0.8888888888888888</v>
      </c>
      <c r="M204" s="7" t="s">
        <v>26</v>
      </c>
    </row>
    <row r="205" spans="2:13" ht="12.75">
      <c r="B205" s="47" t="s">
        <v>20</v>
      </c>
      <c r="C205" s="106" t="s">
        <v>20</v>
      </c>
      <c r="D205" t="s">
        <v>20</v>
      </c>
      <c r="E205" t="s">
        <v>20</v>
      </c>
      <c r="G205">
        <f>G202+G203+G204</f>
        <v>3</v>
      </c>
      <c r="K205" s="90" t="s">
        <v>20</v>
      </c>
      <c r="M205" s="7" t="s">
        <v>40</v>
      </c>
    </row>
    <row r="206" spans="2:13" ht="12.75">
      <c r="B206" s="32" t="s">
        <v>40</v>
      </c>
      <c r="C206" s="9">
        <v>15</v>
      </c>
      <c r="D206" s="84">
        <v>15</v>
      </c>
      <c r="E206" s="84">
        <v>54</v>
      </c>
      <c r="F206" s="86">
        <f>D206/E206</f>
        <v>0.2777777777777778</v>
      </c>
      <c r="G206" s="84">
        <v>2</v>
      </c>
      <c r="H206" s="84">
        <f>H205+D206</f>
        <v>15</v>
      </c>
      <c r="I206" s="84">
        <f>E206</f>
        <v>54</v>
      </c>
      <c r="J206" s="86">
        <f>H206/I206</f>
        <v>0.2777777777777778</v>
      </c>
      <c r="K206" s="94">
        <f>C206</f>
        <v>15</v>
      </c>
      <c r="L206" s="111">
        <f>H206/K206</f>
        <v>1</v>
      </c>
      <c r="M206" s="7" t="s">
        <v>55</v>
      </c>
    </row>
    <row r="207" spans="2:13" ht="12.75">
      <c r="B207" s="47">
        <v>358359</v>
      </c>
      <c r="C207" s="4">
        <v>0.25</v>
      </c>
      <c r="D207" s="84">
        <v>15</v>
      </c>
      <c r="E207" s="84">
        <v>60</v>
      </c>
      <c r="F207" s="86">
        <f>D207/E207</f>
        <v>0.25</v>
      </c>
      <c r="G207" s="84">
        <v>2</v>
      </c>
      <c r="H207" s="84">
        <f>H206+D207</f>
        <v>30</v>
      </c>
      <c r="I207" s="84">
        <f>I206+E207</f>
        <v>114</v>
      </c>
      <c r="J207" s="86">
        <f>H207/I207</f>
        <v>0.2631578947368421</v>
      </c>
      <c r="K207" s="94">
        <f>2*K206</f>
        <v>30</v>
      </c>
      <c r="L207" s="111">
        <f>H207/K207</f>
        <v>1</v>
      </c>
      <c r="M207" s="7" t="s">
        <v>26</v>
      </c>
    </row>
    <row r="208" spans="2:13" ht="12.75">
      <c r="B208" s="47"/>
      <c r="C208" s="12" t="s">
        <v>20</v>
      </c>
      <c r="D208" s="84">
        <v>15</v>
      </c>
      <c r="E208" s="84">
        <v>42</v>
      </c>
      <c r="F208" s="86">
        <f>D208/E208</f>
        <v>0.35714285714285715</v>
      </c>
      <c r="G208" s="84">
        <v>1</v>
      </c>
      <c r="H208" s="84">
        <f>H207+D208</f>
        <v>45</v>
      </c>
      <c r="I208" s="84">
        <f>I207+E208</f>
        <v>156</v>
      </c>
      <c r="J208" s="97">
        <f>H208/I208</f>
        <v>0.28846153846153844</v>
      </c>
      <c r="K208" s="94">
        <f>3*K206</f>
        <v>45</v>
      </c>
      <c r="L208" s="96">
        <f>H208/K208</f>
        <v>1</v>
      </c>
      <c r="M208" s="7" t="s">
        <v>54</v>
      </c>
    </row>
    <row r="209" spans="2:13" ht="12.75">
      <c r="B209" s="1" t="s">
        <v>20</v>
      </c>
      <c r="D209" t="s">
        <v>20</v>
      </c>
      <c r="E209" t="s">
        <v>20</v>
      </c>
      <c r="G209">
        <f>G206+G207+G208</f>
        <v>5</v>
      </c>
      <c r="K209" s="90" t="s">
        <v>20</v>
      </c>
      <c r="M209" s="7" t="s">
        <v>55</v>
      </c>
    </row>
    <row r="210" spans="2:13" ht="12.75">
      <c r="B210" s="32" t="s">
        <v>55</v>
      </c>
      <c r="C210" s="9">
        <v>22</v>
      </c>
      <c r="D210" s="84">
        <v>10</v>
      </c>
      <c r="E210" s="84">
        <v>54</v>
      </c>
      <c r="F210" s="86">
        <f>D210/E210</f>
        <v>0.18518518518518517</v>
      </c>
      <c r="G210" s="84">
        <v>0</v>
      </c>
      <c r="H210" s="84">
        <f>H209+D210</f>
        <v>10</v>
      </c>
      <c r="I210" s="84">
        <f>E210</f>
        <v>54</v>
      </c>
      <c r="J210" s="86">
        <f>H210/I210</f>
        <v>0.18518518518518517</v>
      </c>
      <c r="K210" s="94">
        <f>C210</f>
        <v>22</v>
      </c>
      <c r="L210" s="111">
        <f>H210/K210</f>
        <v>0.45454545454545453</v>
      </c>
      <c r="M210" s="7" t="s">
        <v>40</v>
      </c>
    </row>
    <row r="211" spans="2:13" ht="12.75">
      <c r="B211" s="47">
        <v>360282</v>
      </c>
      <c r="C211" s="4">
        <v>0.4</v>
      </c>
      <c r="D211" s="84">
        <v>16</v>
      </c>
      <c r="E211" s="84">
        <v>55</v>
      </c>
      <c r="F211" s="86">
        <f>D211/E211</f>
        <v>0.2909090909090909</v>
      </c>
      <c r="G211" s="84">
        <v>0</v>
      </c>
      <c r="H211" s="84">
        <f>H210+D211</f>
        <v>26</v>
      </c>
      <c r="I211" s="84">
        <f>I210+E211</f>
        <v>109</v>
      </c>
      <c r="J211" s="86">
        <f>H211/I211</f>
        <v>0.23853211009174313</v>
      </c>
      <c r="K211" s="94">
        <f>2*K210</f>
        <v>44</v>
      </c>
      <c r="L211" s="111">
        <f>H211/K211</f>
        <v>0.5909090909090909</v>
      </c>
      <c r="M211" s="7" t="s">
        <v>54</v>
      </c>
    </row>
    <row r="212" spans="2:13" ht="12.75">
      <c r="B212" s="47" t="s">
        <v>20</v>
      </c>
      <c r="C212" s="12" t="s">
        <v>20</v>
      </c>
      <c r="D212" s="84">
        <v>17</v>
      </c>
      <c r="E212" s="84">
        <v>48</v>
      </c>
      <c r="F212" s="86">
        <f>D212/E212</f>
        <v>0.3541666666666667</v>
      </c>
      <c r="G212" s="84">
        <v>0</v>
      </c>
      <c r="H212" s="84">
        <f>H211+D212</f>
        <v>43</v>
      </c>
      <c r="I212" s="84">
        <f>I211+E212</f>
        <v>157</v>
      </c>
      <c r="J212" s="97">
        <f>H212/I212</f>
        <v>0.27388535031847133</v>
      </c>
      <c r="K212" s="94">
        <f>3*K210</f>
        <v>66</v>
      </c>
      <c r="L212" s="96">
        <f>H212/K212</f>
        <v>0.6515151515151515</v>
      </c>
      <c r="M212" s="7" t="s">
        <v>26</v>
      </c>
    </row>
    <row r="213" spans="2:13" ht="12.75">
      <c r="B213" s="47" t="s">
        <v>20</v>
      </c>
      <c r="E213" t="s">
        <v>20</v>
      </c>
      <c r="G213">
        <f>G210+G211+G212</f>
        <v>0</v>
      </c>
      <c r="K213" s="90" t="s">
        <v>20</v>
      </c>
      <c r="M213" s="7" t="s">
        <v>26</v>
      </c>
    </row>
    <row r="214" spans="2:13" ht="12.75">
      <c r="B214" s="32" t="s">
        <v>26</v>
      </c>
      <c r="C214" s="9">
        <v>25</v>
      </c>
      <c r="D214" s="84">
        <v>16</v>
      </c>
      <c r="E214" s="84">
        <v>60</v>
      </c>
      <c r="F214" s="86">
        <f>D214/E214</f>
        <v>0.26666666666666666</v>
      </c>
      <c r="G214" s="84">
        <v>0</v>
      </c>
      <c r="H214" s="84">
        <f>H213+D214</f>
        <v>16</v>
      </c>
      <c r="I214" s="84">
        <f>E214</f>
        <v>60</v>
      </c>
      <c r="J214" s="86">
        <f>H214/I214</f>
        <v>0.26666666666666666</v>
      </c>
      <c r="K214" s="94">
        <f>C214</f>
        <v>25</v>
      </c>
      <c r="L214" s="111">
        <f>H214/K214</f>
        <v>0.64</v>
      </c>
      <c r="M214" s="7" t="s">
        <v>40</v>
      </c>
    </row>
    <row r="215" spans="2:13" ht="12.75">
      <c r="B215" s="112">
        <v>354483</v>
      </c>
      <c r="C215" s="8">
        <v>0.45</v>
      </c>
      <c r="D215" s="84">
        <v>25</v>
      </c>
      <c r="E215" s="84">
        <v>48</v>
      </c>
      <c r="F215" s="86">
        <f>D215/E215</f>
        <v>0.5208333333333334</v>
      </c>
      <c r="G215" s="84">
        <v>2</v>
      </c>
      <c r="H215" s="84">
        <f>H214+D215</f>
        <v>41</v>
      </c>
      <c r="I215" s="84">
        <f>I214+E215</f>
        <v>108</v>
      </c>
      <c r="J215" s="86">
        <f>H215/I215</f>
        <v>0.37962962962962965</v>
      </c>
      <c r="K215" s="94">
        <f>2*K214</f>
        <v>50</v>
      </c>
      <c r="L215" s="111">
        <f>H215/K215</f>
        <v>0.82</v>
      </c>
      <c r="M215" s="7" t="s">
        <v>55</v>
      </c>
    </row>
    <row r="216" spans="2:13" ht="12.75">
      <c r="B216" s="47" t="s">
        <v>20</v>
      </c>
      <c r="C216" s="12" t="s">
        <v>20</v>
      </c>
      <c r="D216" s="84">
        <v>25</v>
      </c>
      <c r="E216" s="84">
        <v>55</v>
      </c>
      <c r="F216" s="86">
        <f>D216/E216</f>
        <v>0.45454545454545453</v>
      </c>
      <c r="G216" s="84">
        <v>2</v>
      </c>
      <c r="H216" s="84">
        <f>H215+D216</f>
        <v>66</v>
      </c>
      <c r="I216" s="84">
        <f>I215+E216</f>
        <v>163</v>
      </c>
      <c r="J216" s="97">
        <f>H216/I216</f>
        <v>0.4049079754601227</v>
      </c>
      <c r="K216" s="94">
        <f>3*K214</f>
        <v>75</v>
      </c>
      <c r="L216" s="96">
        <f>H216/K216</f>
        <v>0.88</v>
      </c>
      <c r="M216" s="7" t="s">
        <v>54</v>
      </c>
    </row>
    <row r="217" spans="2:13" ht="12.75">
      <c r="B217" s="18" t="s">
        <v>49</v>
      </c>
      <c r="D217" t="s">
        <v>20</v>
      </c>
      <c r="E217" t="s">
        <v>20</v>
      </c>
      <c r="G217">
        <f>G214+G215+G216</f>
        <v>4</v>
      </c>
      <c r="K217" s="90" t="s">
        <v>20</v>
      </c>
      <c r="M217" s="7" t="s">
        <v>56</v>
      </c>
    </row>
    <row r="218" spans="2:13" ht="12.75">
      <c r="B218" s="32" t="s">
        <v>56</v>
      </c>
      <c r="C218" s="9">
        <v>22</v>
      </c>
      <c r="D218" s="84">
        <v>22</v>
      </c>
      <c r="E218" s="84">
        <v>66</v>
      </c>
      <c r="F218" s="86">
        <f>D218/E218</f>
        <v>0.3333333333333333</v>
      </c>
      <c r="G218" s="84">
        <v>2</v>
      </c>
      <c r="H218" s="84">
        <f>H217+D218</f>
        <v>22</v>
      </c>
      <c r="I218" s="84">
        <f>E218</f>
        <v>66</v>
      </c>
      <c r="J218" s="86">
        <f>H218/I218</f>
        <v>0.3333333333333333</v>
      </c>
      <c r="K218" s="94">
        <f>C218</f>
        <v>22</v>
      </c>
      <c r="L218" s="111">
        <f>H218/K218</f>
        <v>1</v>
      </c>
      <c r="M218" s="7" t="s">
        <v>77</v>
      </c>
    </row>
    <row r="219" spans="2:13" ht="12.75">
      <c r="B219" s="113">
        <v>358104</v>
      </c>
      <c r="C219" s="8">
        <v>0.4</v>
      </c>
      <c r="D219" s="84">
        <v>14</v>
      </c>
      <c r="E219" s="84">
        <v>23</v>
      </c>
      <c r="F219" s="86">
        <f>D219/E219</f>
        <v>0.6086956521739131</v>
      </c>
      <c r="G219" s="84">
        <v>0</v>
      </c>
      <c r="H219" s="84">
        <f>H218+D219</f>
        <v>36</v>
      </c>
      <c r="I219" s="84">
        <f>I218+E219</f>
        <v>89</v>
      </c>
      <c r="J219" s="86">
        <f>H219/I219</f>
        <v>0.4044943820224719</v>
      </c>
      <c r="K219" s="94">
        <f>2*K218</f>
        <v>44</v>
      </c>
      <c r="L219" s="111">
        <f>H219/K219</f>
        <v>0.8181818181818182</v>
      </c>
      <c r="M219" s="7" t="s">
        <v>25</v>
      </c>
    </row>
    <row r="220" spans="2:13" ht="12.75">
      <c r="B220" s="47" t="s">
        <v>20</v>
      </c>
      <c r="C220" s="12" t="s">
        <v>20</v>
      </c>
      <c r="D220" s="84">
        <v>22</v>
      </c>
      <c r="E220" s="84">
        <v>24</v>
      </c>
      <c r="F220" s="86">
        <f>D220/E220</f>
        <v>0.9166666666666666</v>
      </c>
      <c r="G220" s="84">
        <v>2</v>
      </c>
      <c r="H220" s="84">
        <f>H219+D220</f>
        <v>58</v>
      </c>
      <c r="I220" s="84">
        <f>I219+E220</f>
        <v>113</v>
      </c>
      <c r="J220" s="97">
        <f>H220/I220</f>
        <v>0.5132743362831859</v>
      </c>
      <c r="K220" s="94">
        <f>3*K218</f>
        <v>66</v>
      </c>
      <c r="L220" s="96">
        <f>H220/K220</f>
        <v>0.8787878787878788</v>
      </c>
      <c r="M220" s="7" t="s">
        <v>22</v>
      </c>
    </row>
    <row r="221" spans="4:13" ht="12.75">
      <c r="D221" t="s">
        <v>20</v>
      </c>
      <c r="E221" t="s">
        <v>20</v>
      </c>
      <c r="G221">
        <f>G218+G219+G220</f>
        <v>4</v>
      </c>
      <c r="K221" s="90" t="s">
        <v>20</v>
      </c>
      <c r="M221" s="7" t="s">
        <v>22</v>
      </c>
    </row>
    <row r="222" spans="2:13" ht="12.75">
      <c r="B222" s="32" t="s">
        <v>22</v>
      </c>
      <c r="C222" s="12">
        <v>20</v>
      </c>
      <c r="D222" s="84">
        <v>14</v>
      </c>
      <c r="E222" s="84">
        <v>40</v>
      </c>
      <c r="F222" s="86">
        <f>D222/E222</f>
        <v>0.35</v>
      </c>
      <c r="G222" s="84">
        <v>0</v>
      </c>
      <c r="H222" s="84">
        <f>H221+D222</f>
        <v>14</v>
      </c>
      <c r="I222" s="84">
        <f>E222</f>
        <v>40</v>
      </c>
      <c r="J222" s="86">
        <f>H222/I222</f>
        <v>0.35</v>
      </c>
      <c r="K222" s="94">
        <f>C222</f>
        <v>20</v>
      </c>
      <c r="L222" s="111">
        <f>H222/K222</f>
        <v>0.7</v>
      </c>
      <c r="M222" s="7" t="s">
        <v>77</v>
      </c>
    </row>
    <row r="223" spans="2:13" ht="12.75">
      <c r="B223" s="112">
        <v>356023</v>
      </c>
      <c r="C223" s="8">
        <v>0.35</v>
      </c>
      <c r="D223" s="84">
        <v>18</v>
      </c>
      <c r="E223" s="84">
        <v>60</v>
      </c>
      <c r="F223" s="86">
        <f>D223/E223</f>
        <v>0.3</v>
      </c>
      <c r="G223" s="84">
        <v>0</v>
      </c>
      <c r="H223" s="84">
        <f>H222+D223</f>
        <v>32</v>
      </c>
      <c r="I223" s="84">
        <f>I222+E223</f>
        <v>100</v>
      </c>
      <c r="J223" s="86">
        <f>H223/I223</f>
        <v>0.32</v>
      </c>
      <c r="K223" s="94">
        <f>2*K222</f>
        <v>40</v>
      </c>
      <c r="L223" s="111">
        <f>H223/K223</f>
        <v>0.8</v>
      </c>
      <c r="M223" s="7" t="s">
        <v>25</v>
      </c>
    </row>
    <row r="224" spans="2:13" ht="12.75">
      <c r="B224" s="47" t="s">
        <v>20</v>
      </c>
      <c r="C224" s="12" t="s">
        <v>20</v>
      </c>
      <c r="D224" s="84">
        <v>4</v>
      </c>
      <c r="E224" s="84">
        <v>24</v>
      </c>
      <c r="F224" s="86">
        <f>D224/E224</f>
        <v>0.16666666666666666</v>
      </c>
      <c r="G224" s="84">
        <v>0</v>
      </c>
      <c r="H224" s="84">
        <f>H223+D224</f>
        <v>36</v>
      </c>
      <c r="I224" s="84">
        <f>I223+E224</f>
        <v>124</v>
      </c>
      <c r="J224" s="97">
        <f>H224/I224</f>
        <v>0.2903225806451613</v>
      </c>
      <c r="K224" s="94">
        <f>3*K222</f>
        <v>60</v>
      </c>
      <c r="L224" s="96">
        <f>H224/K224</f>
        <v>0.6</v>
      </c>
      <c r="M224" s="7" t="s">
        <v>56</v>
      </c>
    </row>
    <row r="225" spans="2:13" ht="12.75">
      <c r="B225" s="47" t="s">
        <v>20</v>
      </c>
      <c r="C225" s="106" t="s">
        <v>20</v>
      </c>
      <c r="D225" t="s">
        <v>20</v>
      </c>
      <c r="E225" t="s">
        <v>20</v>
      </c>
      <c r="G225">
        <f>G222+G223+G224</f>
        <v>0</v>
      </c>
      <c r="K225" s="90" t="s">
        <v>20</v>
      </c>
      <c r="M225" s="7" t="s">
        <v>25</v>
      </c>
    </row>
    <row r="226" spans="2:13" ht="12.75">
      <c r="B226" s="32" t="s">
        <v>25</v>
      </c>
      <c r="C226" s="9">
        <v>22</v>
      </c>
      <c r="D226" s="84">
        <v>22</v>
      </c>
      <c r="E226" s="84">
        <v>23</v>
      </c>
      <c r="F226" s="86">
        <f>D226/E226</f>
        <v>0.9565217391304348</v>
      </c>
      <c r="G226" s="84">
        <v>2</v>
      </c>
      <c r="H226" s="84">
        <f>H225+D226</f>
        <v>22</v>
      </c>
      <c r="I226" s="84">
        <f>E226</f>
        <v>23</v>
      </c>
      <c r="J226" s="86">
        <f>H226/I226</f>
        <v>0.9565217391304348</v>
      </c>
      <c r="K226" s="94">
        <f>C226</f>
        <v>22</v>
      </c>
      <c r="L226" s="111">
        <f>H226/K226</f>
        <v>1</v>
      </c>
      <c r="M226" s="7" t="s">
        <v>56</v>
      </c>
    </row>
    <row r="227" spans="2:13" ht="12.75">
      <c r="B227" s="112">
        <v>355057</v>
      </c>
      <c r="C227" s="8">
        <v>0.4</v>
      </c>
      <c r="D227" s="84">
        <v>22</v>
      </c>
      <c r="E227" s="84">
        <v>60</v>
      </c>
      <c r="F227" s="86">
        <f>D227/E227</f>
        <v>0.36666666666666664</v>
      </c>
      <c r="G227" s="84">
        <v>2</v>
      </c>
      <c r="H227" s="84">
        <f>H226+D227</f>
        <v>44</v>
      </c>
      <c r="I227" s="84">
        <f>I226+E227</f>
        <v>83</v>
      </c>
      <c r="J227" s="86">
        <f>H227/I227</f>
        <v>0.5301204819277109</v>
      </c>
      <c r="K227" s="94">
        <f>2*K226</f>
        <v>44</v>
      </c>
      <c r="L227" s="111">
        <f>H227/K227</f>
        <v>1</v>
      </c>
      <c r="M227" s="7" t="s">
        <v>22</v>
      </c>
    </row>
    <row r="228" spans="2:13" ht="12.75">
      <c r="B228" s="47" t="s">
        <v>20</v>
      </c>
      <c r="C228" s="12" t="s">
        <v>20</v>
      </c>
      <c r="D228" s="84">
        <v>22</v>
      </c>
      <c r="E228" s="84">
        <v>41</v>
      </c>
      <c r="F228" s="86">
        <f>D228/E228</f>
        <v>0.5365853658536586</v>
      </c>
      <c r="G228" s="84">
        <v>2</v>
      </c>
      <c r="H228" s="84">
        <f>H227+D228</f>
        <v>66</v>
      </c>
      <c r="I228" s="84">
        <f>I227+E228</f>
        <v>124</v>
      </c>
      <c r="J228" s="97">
        <f>H228/I228</f>
        <v>0.532258064516129</v>
      </c>
      <c r="K228" s="94">
        <f>3*K226</f>
        <v>66</v>
      </c>
      <c r="L228" s="96">
        <f>H228/K228</f>
        <v>1</v>
      </c>
      <c r="M228" s="7" t="s">
        <v>77</v>
      </c>
    </row>
    <row r="229" spans="4:13" ht="12.75">
      <c r="D229" t="s">
        <v>20</v>
      </c>
      <c r="E229" t="s">
        <v>20</v>
      </c>
      <c r="G229">
        <f>G226+G227+G228</f>
        <v>6</v>
      </c>
      <c r="K229" s="90" t="s">
        <v>20</v>
      </c>
      <c r="M229" s="7" t="s">
        <v>77</v>
      </c>
    </row>
    <row r="230" spans="2:13" ht="12.75">
      <c r="B230" s="32" t="s">
        <v>77</v>
      </c>
      <c r="C230" s="12">
        <v>25</v>
      </c>
      <c r="D230" s="84">
        <v>18</v>
      </c>
      <c r="E230" s="84">
        <v>66</v>
      </c>
      <c r="F230" s="86">
        <f>D230/E230</f>
        <v>0.2727272727272727</v>
      </c>
      <c r="G230" s="84">
        <v>2</v>
      </c>
      <c r="H230" s="84">
        <f>H229+D230</f>
        <v>18</v>
      </c>
      <c r="I230" s="84">
        <f>E230</f>
        <v>66</v>
      </c>
      <c r="J230" s="86">
        <f>H230/I230</f>
        <v>0.2727272727272727</v>
      </c>
      <c r="K230" s="94">
        <f>C230</f>
        <v>25</v>
      </c>
      <c r="L230" s="111">
        <f>H230/K230</f>
        <v>0.72</v>
      </c>
      <c r="M230" s="7" t="s">
        <v>56</v>
      </c>
    </row>
    <row r="231" spans="2:13" ht="12.75">
      <c r="B231" s="112">
        <v>357147</v>
      </c>
      <c r="C231" s="86">
        <v>0.45</v>
      </c>
      <c r="D231" s="84">
        <v>25</v>
      </c>
      <c r="E231" s="84">
        <v>40</v>
      </c>
      <c r="F231" s="86">
        <f>D231/E231</f>
        <v>0.625</v>
      </c>
      <c r="G231" s="84">
        <v>0</v>
      </c>
      <c r="H231" s="84">
        <f>H230+D231</f>
        <v>43</v>
      </c>
      <c r="I231" s="84">
        <f>I230+E231</f>
        <v>106</v>
      </c>
      <c r="J231" s="86">
        <f>H231/I231</f>
        <v>0.4056603773584906</v>
      </c>
      <c r="K231" s="94">
        <f>2*K230</f>
        <v>50</v>
      </c>
      <c r="L231" s="111">
        <f>H231/K231</f>
        <v>0.86</v>
      </c>
      <c r="M231" s="7" t="s">
        <v>22</v>
      </c>
    </row>
    <row r="232" spans="3:13" ht="12.75">
      <c r="C232" s="12" t="s">
        <v>20</v>
      </c>
      <c r="D232" s="84">
        <v>7</v>
      </c>
      <c r="E232" s="84">
        <v>41</v>
      </c>
      <c r="F232" s="86">
        <f>D232/E232</f>
        <v>0.17073170731707318</v>
      </c>
      <c r="G232" s="84">
        <v>0</v>
      </c>
      <c r="H232" s="84">
        <f>H231+D232</f>
        <v>50</v>
      </c>
      <c r="I232" s="84">
        <f>I231+E232</f>
        <v>147</v>
      </c>
      <c r="J232" s="97">
        <f>H232/I232</f>
        <v>0.3401360544217687</v>
      </c>
      <c r="K232" s="94">
        <f>3*K230</f>
        <v>75</v>
      </c>
      <c r="L232" s="96">
        <f>H232/K232</f>
        <v>0.6666666666666666</v>
      </c>
      <c r="M232" s="7" t="s">
        <v>25</v>
      </c>
    </row>
    <row r="233" spans="2:13" ht="12.75">
      <c r="B233" s="18" t="s">
        <v>57</v>
      </c>
      <c r="D233" t="s">
        <v>20</v>
      </c>
      <c r="E233" t="s">
        <v>20</v>
      </c>
      <c r="G233">
        <f>G230+G231+G232</f>
        <v>2</v>
      </c>
      <c r="K233" s="90" t="s">
        <v>20</v>
      </c>
      <c r="M233" s="7" t="s">
        <v>24</v>
      </c>
    </row>
    <row r="234" spans="2:13" ht="12.75">
      <c r="B234" s="32" t="s">
        <v>24</v>
      </c>
      <c r="C234" s="12">
        <v>32</v>
      </c>
      <c r="D234" s="84">
        <v>32</v>
      </c>
      <c r="E234" s="84">
        <v>58</v>
      </c>
      <c r="F234" s="86">
        <f>D234/E234</f>
        <v>0.5517241379310345</v>
      </c>
      <c r="G234" s="84">
        <v>2</v>
      </c>
      <c r="H234" s="84">
        <f>H233+D234</f>
        <v>32</v>
      </c>
      <c r="I234" s="84">
        <f>E234</f>
        <v>58</v>
      </c>
      <c r="J234" s="86">
        <f>H234/I234</f>
        <v>0.5517241379310345</v>
      </c>
      <c r="K234" s="94">
        <f>C234</f>
        <v>32</v>
      </c>
      <c r="L234" s="111">
        <f>H234/K234</f>
        <v>1</v>
      </c>
      <c r="M234" s="7" t="s">
        <v>74</v>
      </c>
    </row>
    <row r="235" spans="2:13" ht="12.75">
      <c r="B235" s="112">
        <v>360235</v>
      </c>
      <c r="C235" s="8">
        <v>0.6</v>
      </c>
      <c r="D235" s="84">
        <v>32</v>
      </c>
      <c r="E235" s="84">
        <v>52</v>
      </c>
      <c r="F235" s="86">
        <f>D235/E235</f>
        <v>0.6153846153846154</v>
      </c>
      <c r="G235" s="84">
        <v>2</v>
      </c>
      <c r="H235" s="84">
        <f>H234+D235</f>
        <v>64</v>
      </c>
      <c r="I235" s="84">
        <f>I234+E235</f>
        <v>110</v>
      </c>
      <c r="J235" s="86">
        <f>H235/I235</f>
        <v>0.5818181818181818</v>
      </c>
      <c r="K235" s="94">
        <f>2*K234</f>
        <v>64</v>
      </c>
      <c r="L235" s="111">
        <f>H235/K235</f>
        <v>1</v>
      </c>
      <c r="M235" s="7" t="s">
        <v>28</v>
      </c>
    </row>
    <row r="236" spans="2:13" ht="12.75">
      <c r="B236" s="47" t="s">
        <v>20</v>
      </c>
      <c r="C236" s="12" t="s">
        <v>20</v>
      </c>
      <c r="D236" s="84">
        <v>32</v>
      </c>
      <c r="E236" s="84">
        <v>54</v>
      </c>
      <c r="F236" s="86">
        <f>D236/E236</f>
        <v>0.5925925925925926</v>
      </c>
      <c r="G236" s="84">
        <v>2</v>
      </c>
      <c r="H236" s="84">
        <f>H235+D236</f>
        <v>96</v>
      </c>
      <c r="I236" s="84">
        <f>I235+E236</f>
        <v>164</v>
      </c>
      <c r="J236" s="97">
        <f>H236/I236</f>
        <v>0.5853658536585366</v>
      </c>
      <c r="K236" s="94">
        <f>3*K234</f>
        <v>96</v>
      </c>
      <c r="L236" s="96">
        <f>H236/K236</f>
        <v>1</v>
      </c>
      <c r="M236" s="7" t="s">
        <v>66</v>
      </c>
    </row>
    <row r="237" spans="2:16" ht="12.75">
      <c r="B237" s="47" t="s">
        <v>20</v>
      </c>
      <c r="C237" s="84" t="s">
        <v>20</v>
      </c>
      <c r="D237" t="s">
        <v>20</v>
      </c>
      <c r="E237" t="s">
        <v>20</v>
      </c>
      <c r="G237">
        <f>G234+G235+G236</f>
        <v>6</v>
      </c>
      <c r="K237" s="90" t="s">
        <v>20</v>
      </c>
      <c r="M237" s="7" t="s">
        <v>74</v>
      </c>
      <c r="P237" s="2" t="s">
        <v>20</v>
      </c>
    </row>
    <row r="238" spans="2:13" ht="12.75">
      <c r="B238" s="32" t="s">
        <v>74</v>
      </c>
      <c r="C238" s="9">
        <v>20</v>
      </c>
      <c r="D238" s="84">
        <v>20</v>
      </c>
      <c r="E238" s="84">
        <v>40</v>
      </c>
      <c r="F238" s="86">
        <f>D238/E238</f>
        <v>0.5</v>
      </c>
      <c r="G238" s="84">
        <v>2</v>
      </c>
      <c r="H238" s="84">
        <f>H237+D238</f>
        <v>20</v>
      </c>
      <c r="I238" s="84">
        <f>E238</f>
        <v>40</v>
      </c>
      <c r="J238" s="86">
        <f>H238/I238</f>
        <v>0.5</v>
      </c>
      <c r="K238" s="94">
        <f>C238</f>
        <v>20</v>
      </c>
      <c r="L238" s="111">
        <f>H238/K238</f>
        <v>1</v>
      </c>
      <c r="M238" s="7" t="s">
        <v>66</v>
      </c>
    </row>
    <row r="239" spans="2:13" ht="12.75">
      <c r="B239" s="112">
        <v>356044</v>
      </c>
      <c r="C239" s="8">
        <v>0.35</v>
      </c>
      <c r="D239" s="84">
        <v>5</v>
      </c>
      <c r="E239" s="84">
        <v>58</v>
      </c>
      <c r="F239" s="86">
        <f>D239/E239</f>
        <v>0.08620689655172414</v>
      </c>
      <c r="G239" s="84">
        <v>0</v>
      </c>
      <c r="H239" s="84">
        <f>H238+D239</f>
        <v>25</v>
      </c>
      <c r="I239" s="84">
        <f>I238+E239</f>
        <v>98</v>
      </c>
      <c r="J239" s="86">
        <f>H239/I239</f>
        <v>0.25510204081632654</v>
      </c>
      <c r="K239" s="94">
        <f>2*K238</f>
        <v>40</v>
      </c>
      <c r="L239" s="111">
        <f>H239/K239</f>
        <v>0.625</v>
      </c>
      <c r="M239" s="7" t="s">
        <v>24</v>
      </c>
    </row>
    <row r="240" spans="2:13" ht="12.75">
      <c r="B240" s="47"/>
      <c r="C240" s="12" t="s">
        <v>20</v>
      </c>
      <c r="D240" s="84">
        <v>17</v>
      </c>
      <c r="E240" s="84">
        <v>55</v>
      </c>
      <c r="F240" s="86">
        <f>D240/E240</f>
        <v>0.3090909090909091</v>
      </c>
      <c r="G240" s="84">
        <v>0</v>
      </c>
      <c r="H240" s="84">
        <f>H239+D240</f>
        <v>42</v>
      </c>
      <c r="I240" s="84">
        <f>I239+E240</f>
        <v>153</v>
      </c>
      <c r="J240" s="97">
        <f>H240/I240</f>
        <v>0.27450980392156865</v>
      </c>
      <c r="K240" s="94">
        <f>3*K238</f>
        <v>60</v>
      </c>
      <c r="L240" s="96">
        <f>H240/K240</f>
        <v>0.7</v>
      </c>
      <c r="M240" s="7" t="s">
        <v>28</v>
      </c>
    </row>
    <row r="241" spans="4:13" ht="12.75">
      <c r="D241" t="s">
        <v>20</v>
      </c>
      <c r="E241" t="s">
        <v>20</v>
      </c>
      <c r="G241">
        <f>G238+G239+G240</f>
        <v>2</v>
      </c>
      <c r="K241" s="90" t="s">
        <v>20</v>
      </c>
      <c r="M241" s="7" t="s">
        <v>28</v>
      </c>
    </row>
    <row r="242" spans="2:13" ht="12.75">
      <c r="B242" s="32" t="s">
        <v>28</v>
      </c>
      <c r="C242" s="12">
        <v>20</v>
      </c>
      <c r="D242" s="84">
        <v>17</v>
      </c>
      <c r="E242" s="84">
        <v>49</v>
      </c>
      <c r="F242" s="86">
        <f>D242/E242</f>
        <v>0.3469387755102041</v>
      </c>
      <c r="G242" s="84">
        <v>0</v>
      </c>
      <c r="H242" s="84">
        <f>H241+D242</f>
        <v>17</v>
      </c>
      <c r="I242" s="84">
        <f>E242</f>
        <v>49</v>
      </c>
      <c r="J242" s="86">
        <f>H242/I242</f>
        <v>0.3469387755102041</v>
      </c>
      <c r="K242" s="94">
        <f>C242</f>
        <v>20</v>
      </c>
      <c r="L242" s="111">
        <f>H242/K242</f>
        <v>0.85</v>
      </c>
      <c r="M242" s="7" t="s">
        <v>66</v>
      </c>
    </row>
    <row r="243" spans="2:13" ht="12.75">
      <c r="B243" s="112">
        <v>354235</v>
      </c>
      <c r="C243" s="8">
        <v>0.35</v>
      </c>
      <c r="D243" s="84">
        <v>20</v>
      </c>
      <c r="E243" s="84">
        <v>55</v>
      </c>
      <c r="F243" s="86">
        <f>D243/E243</f>
        <v>0.36363636363636365</v>
      </c>
      <c r="G243" s="84">
        <v>2</v>
      </c>
      <c r="H243" s="84">
        <f>H242+D243</f>
        <v>37</v>
      </c>
      <c r="I243" s="84">
        <f>I242+E243</f>
        <v>104</v>
      </c>
      <c r="J243" s="86">
        <f>H243/I243</f>
        <v>0.3557692307692308</v>
      </c>
      <c r="K243" s="94">
        <f>2*K242</f>
        <v>40</v>
      </c>
      <c r="L243" s="111">
        <f>H243/K243</f>
        <v>0.925</v>
      </c>
      <c r="M243" s="7" t="s">
        <v>74</v>
      </c>
    </row>
    <row r="244" spans="2:13" ht="12.75">
      <c r="B244" s="47"/>
      <c r="C244" s="12" t="s">
        <v>20</v>
      </c>
      <c r="D244" s="84">
        <v>8</v>
      </c>
      <c r="E244" s="84">
        <v>52</v>
      </c>
      <c r="F244" s="86">
        <f>D244/E244</f>
        <v>0.15384615384615385</v>
      </c>
      <c r="G244" s="84">
        <v>0</v>
      </c>
      <c r="H244" s="84">
        <f>H243+D244</f>
        <v>45</v>
      </c>
      <c r="I244" s="84">
        <f>I243+E244</f>
        <v>156</v>
      </c>
      <c r="J244" s="97">
        <f>H244/I244</f>
        <v>0.28846153846153844</v>
      </c>
      <c r="K244" s="94">
        <f>3*K242</f>
        <v>60</v>
      </c>
      <c r="L244" s="96">
        <f>H244/K244</f>
        <v>0.75</v>
      </c>
      <c r="M244" s="7" t="s">
        <v>24</v>
      </c>
    </row>
    <row r="245" spans="2:13" ht="12.75">
      <c r="B245" s="47" t="s">
        <v>20</v>
      </c>
      <c r="C245" s="86" t="s">
        <v>20</v>
      </c>
      <c r="D245" t="s">
        <v>20</v>
      </c>
      <c r="E245" t="s">
        <v>20</v>
      </c>
      <c r="G245">
        <f>G242+G243+G244</f>
        <v>2</v>
      </c>
      <c r="K245" s="90" t="s">
        <v>20</v>
      </c>
      <c r="M245" s="7" t="s">
        <v>66</v>
      </c>
    </row>
    <row r="246" spans="2:13" ht="12.75">
      <c r="B246" s="32" t="s">
        <v>66</v>
      </c>
      <c r="C246" s="9">
        <v>20</v>
      </c>
      <c r="D246" s="84">
        <v>10</v>
      </c>
      <c r="E246" s="84">
        <v>40</v>
      </c>
      <c r="F246" s="86">
        <f>D246/E246</f>
        <v>0.25</v>
      </c>
      <c r="G246" s="84">
        <v>0</v>
      </c>
      <c r="H246" s="84">
        <f>H245+D246</f>
        <v>10</v>
      </c>
      <c r="I246" s="84">
        <f>E246</f>
        <v>40</v>
      </c>
      <c r="J246" s="86">
        <f>H246/I246</f>
        <v>0.25</v>
      </c>
      <c r="K246" s="94">
        <f>C246</f>
        <v>20</v>
      </c>
      <c r="L246" s="111">
        <f>H246/K246</f>
        <v>0.5</v>
      </c>
      <c r="M246" s="7" t="s">
        <v>74</v>
      </c>
    </row>
    <row r="247" spans="2:13" ht="12.75">
      <c r="B247" s="112">
        <v>352609</v>
      </c>
      <c r="C247" s="8">
        <v>0.35</v>
      </c>
      <c r="D247" s="84">
        <v>20</v>
      </c>
      <c r="E247" s="84">
        <v>49</v>
      </c>
      <c r="F247" s="86">
        <f>D247/E247</f>
        <v>0.40816326530612246</v>
      </c>
      <c r="G247" s="84">
        <v>2</v>
      </c>
      <c r="H247" s="84">
        <f>H246+D247</f>
        <v>30</v>
      </c>
      <c r="I247" s="84">
        <f>I246+E247</f>
        <v>89</v>
      </c>
      <c r="J247" s="86">
        <f>H247/I247</f>
        <v>0.33707865168539325</v>
      </c>
      <c r="K247" s="94">
        <f>2*K246</f>
        <v>40</v>
      </c>
      <c r="L247" s="111">
        <f>H247/K247</f>
        <v>0.75</v>
      </c>
      <c r="M247" s="7" t="s">
        <v>28</v>
      </c>
    </row>
    <row r="248" spans="3:13" ht="12.75">
      <c r="C248" s="12" t="s">
        <v>20</v>
      </c>
      <c r="D248" s="84">
        <v>16</v>
      </c>
      <c r="E248" s="84">
        <v>54</v>
      </c>
      <c r="F248" s="86">
        <f>D248/E248</f>
        <v>0.2962962962962963</v>
      </c>
      <c r="G248" s="84">
        <v>0</v>
      </c>
      <c r="H248" s="84">
        <f>H247+D248</f>
        <v>46</v>
      </c>
      <c r="I248" s="84">
        <f>I247+E248</f>
        <v>143</v>
      </c>
      <c r="J248" s="97">
        <f>H248/I248</f>
        <v>0.32167832167832167</v>
      </c>
      <c r="K248" s="94">
        <f>3*K246</f>
        <v>60</v>
      </c>
      <c r="L248" s="96">
        <f>H248/K248</f>
        <v>0.7666666666666667</v>
      </c>
      <c r="M248" s="7" t="s">
        <v>24</v>
      </c>
    </row>
    <row r="249" spans="2:13" ht="12.75">
      <c r="B249" s="18" t="s">
        <v>63</v>
      </c>
      <c r="D249" t="s">
        <v>20</v>
      </c>
      <c r="E249" t="s">
        <v>20</v>
      </c>
      <c r="G249">
        <f>G246+G247+G248</f>
        <v>2</v>
      </c>
      <c r="K249" s="90" t="s">
        <v>20</v>
      </c>
      <c r="M249" s="7" t="s">
        <v>79</v>
      </c>
    </row>
    <row r="250" spans="2:13" ht="12.75">
      <c r="B250" s="32" t="s">
        <v>79</v>
      </c>
      <c r="C250" s="12">
        <v>32</v>
      </c>
      <c r="D250" s="84">
        <v>16</v>
      </c>
      <c r="E250" s="84">
        <v>48</v>
      </c>
      <c r="F250" s="86">
        <f>D250/E250</f>
        <v>0.3333333333333333</v>
      </c>
      <c r="G250" s="84">
        <v>0</v>
      </c>
      <c r="H250" s="84">
        <f>H249+D250</f>
        <v>16</v>
      </c>
      <c r="I250" s="84">
        <f>E250</f>
        <v>48</v>
      </c>
      <c r="J250" s="86">
        <f>H250/I250</f>
        <v>0.3333333333333333</v>
      </c>
      <c r="K250" s="94">
        <f>C250</f>
        <v>32</v>
      </c>
      <c r="L250" s="111">
        <f>H250/K250</f>
        <v>0.5</v>
      </c>
      <c r="M250" s="7" t="s">
        <v>52</v>
      </c>
    </row>
    <row r="251" spans="2:13" ht="12.75">
      <c r="B251" s="112">
        <v>351216</v>
      </c>
      <c r="C251" s="86">
        <v>0.6</v>
      </c>
      <c r="D251" s="84">
        <v>32</v>
      </c>
      <c r="E251" s="84">
        <v>56</v>
      </c>
      <c r="F251" s="86">
        <f>D251/E251</f>
        <v>0.5714285714285714</v>
      </c>
      <c r="G251" s="84">
        <v>2</v>
      </c>
      <c r="H251" s="84">
        <f>H250+D251</f>
        <v>48</v>
      </c>
      <c r="I251" s="84">
        <f>I250+E251</f>
        <v>104</v>
      </c>
      <c r="J251" s="86">
        <f>H251/I251</f>
        <v>0.46153846153846156</v>
      </c>
      <c r="K251" s="94">
        <f>2*K250</f>
        <v>64</v>
      </c>
      <c r="L251" s="111">
        <f>H251/K251</f>
        <v>0.75</v>
      </c>
      <c r="M251" s="7" t="s">
        <v>75</v>
      </c>
    </row>
    <row r="252" spans="2:13" ht="12.75">
      <c r="B252" s="47" t="s">
        <v>20</v>
      </c>
      <c r="C252" s="74" t="s">
        <v>20</v>
      </c>
      <c r="D252" s="84">
        <v>32</v>
      </c>
      <c r="E252" s="84">
        <v>42</v>
      </c>
      <c r="F252" s="86">
        <f>D252/E252</f>
        <v>0.7619047619047619</v>
      </c>
      <c r="G252" s="84">
        <v>2</v>
      </c>
      <c r="H252" s="84">
        <f>H251+D252</f>
        <v>80</v>
      </c>
      <c r="I252" s="84">
        <f>I251+E252</f>
        <v>146</v>
      </c>
      <c r="J252" s="97">
        <f>H252/I252</f>
        <v>0.547945205479452</v>
      </c>
      <c r="K252" s="94">
        <f>3*K250</f>
        <v>96</v>
      </c>
      <c r="L252" s="96">
        <f>H252/K252</f>
        <v>0.8333333333333334</v>
      </c>
      <c r="M252" s="7" t="s">
        <v>80</v>
      </c>
    </row>
    <row r="253" spans="2:13" ht="12.75">
      <c r="B253" s="47" t="s">
        <v>20</v>
      </c>
      <c r="C253" s="84" t="s">
        <v>20</v>
      </c>
      <c r="D253" t="s">
        <v>20</v>
      </c>
      <c r="E253" t="s">
        <v>20</v>
      </c>
      <c r="G253">
        <f>G250+G251+G252</f>
        <v>4</v>
      </c>
      <c r="K253" s="90" t="s">
        <v>20</v>
      </c>
      <c r="M253" s="7" t="s">
        <v>52</v>
      </c>
    </row>
    <row r="254" spans="2:13" ht="12.75">
      <c r="B254" s="32" t="s">
        <v>52</v>
      </c>
      <c r="C254" s="9">
        <v>27</v>
      </c>
      <c r="D254" s="84">
        <v>27</v>
      </c>
      <c r="E254" s="84">
        <v>75</v>
      </c>
      <c r="F254" s="86">
        <f>D254/E254</f>
        <v>0.36</v>
      </c>
      <c r="G254" s="84">
        <v>2</v>
      </c>
      <c r="H254" s="84">
        <f>H253+D254</f>
        <v>27</v>
      </c>
      <c r="I254" s="84">
        <f>E254</f>
        <v>75</v>
      </c>
      <c r="J254" s="86">
        <f>H254/I254</f>
        <v>0.36</v>
      </c>
      <c r="K254" s="94">
        <f>C254</f>
        <v>27</v>
      </c>
      <c r="L254" s="111">
        <f>H254/K254</f>
        <v>1</v>
      </c>
      <c r="M254" s="7" t="s">
        <v>75</v>
      </c>
    </row>
    <row r="255" spans="2:13" ht="12.75">
      <c r="B255" s="18">
        <v>361518</v>
      </c>
      <c r="C255" s="4">
        <v>0.5</v>
      </c>
      <c r="D255" s="84">
        <v>27</v>
      </c>
      <c r="E255" s="84">
        <v>48</v>
      </c>
      <c r="F255" s="86">
        <f>D255/E255</f>
        <v>0.5625</v>
      </c>
      <c r="G255" s="84">
        <v>2</v>
      </c>
      <c r="H255" s="84">
        <f>H254+D255</f>
        <v>54</v>
      </c>
      <c r="I255" s="84">
        <f>I254+E255</f>
        <v>123</v>
      </c>
      <c r="J255" s="86">
        <f>H255/I255</f>
        <v>0.43902439024390244</v>
      </c>
      <c r="K255" s="94">
        <f>2*K254</f>
        <v>54</v>
      </c>
      <c r="L255" s="111">
        <f>H255/K255</f>
        <v>1</v>
      </c>
      <c r="M255" s="7" t="s">
        <v>79</v>
      </c>
    </row>
    <row r="256" spans="2:13" ht="12.75">
      <c r="B256" s="47"/>
      <c r="C256" s="12" t="s">
        <v>20</v>
      </c>
      <c r="D256" s="84">
        <v>27</v>
      </c>
      <c r="E256" s="84">
        <v>67</v>
      </c>
      <c r="F256" s="86">
        <f>D256/E256</f>
        <v>0.40298507462686567</v>
      </c>
      <c r="G256" s="84">
        <v>2</v>
      </c>
      <c r="H256" s="84">
        <f>H255+D256</f>
        <v>81</v>
      </c>
      <c r="I256" s="84">
        <f>I255+E256</f>
        <v>190</v>
      </c>
      <c r="J256" s="97">
        <f>H256/I256</f>
        <v>0.4263157894736842</v>
      </c>
      <c r="K256" s="94">
        <f>3*K254</f>
        <v>81</v>
      </c>
      <c r="L256" s="96">
        <f>H256/K256</f>
        <v>1</v>
      </c>
      <c r="M256" s="7" t="s">
        <v>80</v>
      </c>
    </row>
    <row r="257" spans="4:13" ht="12.75">
      <c r="D257" t="s">
        <v>20</v>
      </c>
      <c r="E257" t="s">
        <v>20</v>
      </c>
      <c r="G257">
        <f>G254+G255+G256</f>
        <v>6</v>
      </c>
      <c r="K257" s="90" t="s">
        <v>20</v>
      </c>
      <c r="M257" s="7" t="s">
        <v>80</v>
      </c>
    </row>
    <row r="258" spans="2:13" ht="12.75">
      <c r="B258" s="32" t="s">
        <v>80</v>
      </c>
      <c r="C258" s="12">
        <v>25</v>
      </c>
      <c r="D258" s="84">
        <v>22</v>
      </c>
      <c r="E258" s="84">
        <v>95</v>
      </c>
      <c r="F258" s="86">
        <f>D258/E258</f>
        <v>0.23157894736842105</v>
      </c>
      <c r="G258" s="84">
        <v>0</v>
      </c>
      <c r="H258" s="84">
        <f>H257+D258</f>
        <v>22</v>
      </c>
      <c r="I258" s="84">
        <f>E258</f>
        <v>95</v>
      </c>
      <c r="J258" s="86">
        <f>H258/I258</f>
        <v>0.23157894736842105</v>
      </c>
      <c r="K258" s="94">
        <f>C258</f>
        <v>25</v>
      </c>
      <c r="L258" s="111">
        <f>H258/K258</f>
        <v>0.88</v>
      </c>
      <c r="M258" s="7" t="s">
        <v>75</v>
      </c>
    </row>
    <row r="259" spans="2:13" ht="12.75">
      <c r="B259" s="112">
        <v>352034</v>
      </c>
      <c r="C259" s="86">
        <v>0.45</v>
      </c>
      <c r="D259" s="84">
        <v>20</v>
      </c>
      <c r="E259" s="84">
        <v>42</v>
      </c>
      <c r="F259" s="86">
        <f>D259/E259</f>
        <v>0.47619047619047616</v>
      </c>
      <c r="G259" s="84">
        <v>0</v>
      </c>
      <c r="H259" s="84">
        <f>H258+D259</f>
        <v>42</v>
      </c>
      <c r="I259" s="84">
        <f>I258+E259</f>
        <v>137</v>
      </c>
      <c r="J259" s="86">
        <f>H259/I259</f>
        <v>0.30656934306569344</v>
      </c>
      <c r="K259" s="94">
        <f>2*K258</f>
        <v>50</v>
      </c>
      <c r="L259" s="111">
        <f>H259/K259</f>
        <v>0.84</v>
      </c>
      <c r="M259" s="7" t="s">
        <v>79</v>
      </c>
    </row>
    <row r="260" spans="2:13" ht="12.75">
      <c r="B260"/>
      <c r="C260" s="89" t="s">
        <v>20</v>
      </c>
      <c r="D260" s="84">
        <v>20</v>
      </c>
      <c r="E260" s="84">
        <v>67</v>
      </c>
      <c r="F260" s="86">
        <f>D260/E260</f>
        <v>0.29850746268656714</v>
      </c>
      <c r="G260" s="84">
        <v>0</v>
      </c>
      <c r="H260" s="84">
        <f>H259+D260</f>
        <v>62</v>
      </c>
      <c r="I260" s="84">
        <f>I259+E260</f>
        <v>204</v>
      </c>
      <c r="J260" s="97">
        <f>H260/I260</f>
        <v>0.30392156862745096</v>
      </c>
      <c r="K260" s="94">
        <f>3*K258</f>
        <v>75</v>
      </c>
      <c r="L260" s="96">
        <f>H260/K260</f>
        <v>0.8266666666666667</v>
      </c>
      <c r="M260" s="7" t="s">
        <v>52</v>
      </c>
    </row>
    <row r="261" spans="2:13" ht="12.75">
      <c r="B261" s="47" t="s">
        <v>20</v>
      </c>
      <c r="C261" s="86" t="s">
        <v>20</v>
      </c>
      <c r="D261" t="s">
        <v>20</v>
      </c>
      <c r="E261" t="s">
        <v>20</v>
      </c>
      <c r="G261">
        <f>G258+G259+G260</f>
        <v>0</v>
      </c>
      <c r="K261" s="90" t="s">
        <v>20</v>
      </c>
      <c r="M261" s="7" t="s">
        <v>75</v>
      </c>
    </row>
    <row r="262" spans="2:13" ht="12.75">
      <c r="B262" s="32" t="s">
        <v>75</v>
      </c>
      <c r="C262" s="9">
        <v>30</v>
      </c>
      <c r="D262" s="84">
        <v>23</v>
      </c>
      <c r="E262" s="84">
        <v>75</v>
      </c>
      <c r="F262" s="86">
        <f>D262/E262</f>
        <v>0.30666666666666664</v>
      </c>
      <c r="G262" s="84">
        <v>0</v>
      </c>
      <c r="H262" s="84">
        <f>H261+D262</f>
        <v>23</v>
      </c>
      <c r="I262" s="84">
        <f>E262</f>
        <v>75</v>
      </c>
      <c r="J262" s="86">
        <f>H262/I262</f>
        <v>0.30666666666666664</v>
      </c>
      <c r="K262" s="94">
        <f>C262</f>
        <v>30</v>
      </c>
      <c r="L262" s="111">
        <f>H262/K262</f>
        <v>0.7666666666666667</v>
      </c>
      <c r="M262" s="7" t="s">
        <v>52</v>
      </c>
    </row>
    <row r="263" spans="2:13" ht="12.75">
      <c r="B263" s="42">
        <v>352735</v>
      </c>
      <c r="C263" s="86">
        <v>0.5</v>
      </c>
      <c r="D263" s="84">
        <v>24</v>
      </c>
      <c r="E263" s="84">
        <v>56</v>
      </c>
      <c r="F263" s="86">
        <f>D263/E263</f>
        <v>0.42857142857142855</v>
      </c>
      <c r="G263" s="84">
        <v>0</v>
      </c>
      <c r="H263" s="84">
        <f>H262+D263</f>
        <v>47</v>
      </c>
      <c r="I263" s="84">
        <f>I262+E263</f>
        <v>131</v>
      </c>
      <c r="J263" s="86">
        <f>H263/I263</f>
        <v>0.35877862595419846</v>
      </c>
      <c r="K263" s="94">
        <f>2*K262</f>
        <v>60</v>
      </c>
      <c r="L263" s="111">
        <f>H263/K263</f>
        <v>0.7833333333333333</v>
      </c>
      <c r="M263" s="7" t="s">
        <v>79</v>
      </c>
    </row>
    <row r="264" spans="3:13" ht="12.75">
      <c r="C264" s="12" t="s">
        <v>20</v>
      </c>
      <c r="D264" s="84">
        <v>30</v>
      </c>
      <c r="E264" s="84">
        <v>95</v>
      </c>
      <c r="F264" s="86">
        <f>D264/E264</f>
        <v>0.3157894736842105</v>
      </c>
      <c r="G264" s="84">
        <v>2</v>
      </c>
      <c r="H264" s="84">
        <f>H263+D264</f>
        <v>77</v>
      </c>
      <c r="I264" s="84">
        <f>I263+E264</f>
        <v>226</v>
      </c>
      <c r="J264" s="97">
        <f>H264/I264</f>
        <v>0.3407079646017699</v>
      </c>
      <c r="K264" s="94">
        <f>3*K262</f>
        <v>90</v>
      </c>
      <c r="L264" s="96">
        <f>H264/K264</f>
        <v>0.8555555555555555</v>
      </c>
      <c r="M264" s="7" t="s">
        <v>80</v>
      </c>
    </row>
    <row r="265" spans="2:13" ht="12.75">
      <c r="B265" s="18" t="s">
        <v>20</v>
      </c>
      <c r="C265" s="86" t="s">
        <v>20</v>
      </c>
      <c r="E265" t="s">
        <v>20</v>
      </c>
      <c r="G265">
        <f>G262+G263+G264</f>
        <v>2</v>
      </c>
      <c r="K265" s="90" t="s">
        <v>20</v>
      </c>
      <c r="M265" s="83" t="s">
        <v>20</v>
      </c>
    </row>
    <row r="266" ht="12.75">
      <c r="B266" s="1" t="s">
        <v>128</v>
      </c>
    </row>
    <row r="267" spans="2:18" ht="12.75">
      <c r="B267" s="47" t="s">
        <v>125</v>
      </c>
      <c r="C267" s="84" t="s">
        <v>1</v>
      </c>
      <c r="D267" s="84" t="s">
        <v>83</v>
      </c>
      <c r="E267" s="9" t="s">
        <v>84</v>
      </c>
      <c r="F267" s="93" t="s">
        <v>85</v>
      </c>
      <c r="G267" s="9" t="s">
        <v>86</v>
      </c>
      <c r="H267" s="84" t="s">
        <v>87</v>
      </c>
      <c r="I267" s="84" t="s">
        <v>129</v>
      </c>
      <c r="J267" s="86" t="s">
        <v>7</v>
      </c>
      <c r="K267" s="94" t="s">
        <v>8</v>
      </c>
      <c r="L267" s="20" t="s">
        <v>9</v>
      </c>
      <c r="M267" s="17" t="s">
        <v>130</v>
      </c>
      <c r="N267" s="8" t="s">
        <v>11</v>
      </c>
      <c r="O267" s="9" t="s">
        <v>89</v>
      </c>
      <c r="P267" s="93" t="s">
        <v>12</v>
      </c>
      <c r="Q267" s="93"/>
      <c r="R267" s="2" t="s">
        <v>90</v>
      </c>
    </row>
    <row r="268" spans="2:15" ht="12.75">
      <c r="B268" s="47" t="s">
        <v>131</v>
      </c>
      <c r="C268" s="84" t="s">
        <v>3</v>
      </c>
      <c r="D268" s="84" t="s">
        <v>20</v>
      </c>
      <c r="E268" s="12" t="s">
        <v>20</v>
      </c>
      <c r="F268" s="17" t="s">
        <v>20</v>
      </c>
      <c r="G268" s="12" t="s">
        <v>20</v>
      </c>
      <c r="H268" s="84" t="s">
        <v>20</v>
      </c>
      <c r="I268" s="84" t="s">
        <v>20</v>
      </c>
      <c r="J268" s="86" t="s">
        <v>20</v>
      </c>
      <c r="K268" s="94" t="s">
        <v>20</v>
      </c>
      <c r="L268" s="96" t="s">
        <v>20</v>
      </c>
      <c r="M268" s="17" t="s">
        <v>20</v>
      </c>
      <c r="N268" s="86" t="s">
        <v>20</v>
      </c>
      <c r="O268" s="84" t="s">
        <v>20</v>
      </c>
    </row>
    <row r="269" spans="2:18" ht="12.75">
      <c r="B269" s="7" t="s">
        <v>54</v>
      </c>
      <c r="C269" s="9">
        <v>27</v>
      </c>
      <c r="D269" s="8">
        <v>0.5</v>
      </c>
      <c r="E269" s="102">
        <f aca="true" t="shared" si="6" ref="E269:E284">J269/D269</f>
        <v>0.9411764705882353</v>
      </c>
      <c r="F269" s="3">
        <v>5</v>
      </c>
      <c r="G269" s="3">
        <f>G205</f>
        <v>3</v>
      </c>
      <c r="H269" s="3">
        <f>H204</f>
        <v>72</v>
      </c>
      <c r="I269" s="3">
        <f>I204</f>
        <v>153</v>
      </c>
      <c r="J269" s="4">
        <f>J204</f>
        <v>0.47058823529411764</v>
      </c>
      <c r="K269" s="19">
        <f aca="true" t="shared" si="7" ref="K269:K284">C269*3</f>
        <v>81</v>
      </c>
      <c r="L269" s="6">
        <f>L204</f>
        <v>0.8888888888888888</v>
      </c>
      <c r="M269" s="3">
        <v>5</v>
      </c>
      <c r="N269" s="3">
        <v>8</v>
      </c>
      <c r="O269" s="9">
        <f aca="true" t="shared" si="8" ref="O269:O284">M269+N269</f>
        <v>13</v>
      </c>
      <c r="P269" s="3">
        <v>6</v>
      </c>
      <c r="Q269" s="3"/>
      <c r="R269" s="3" t="s">
        <v>20</v>
      </c>
    </row>
    <row r="270" spans="2:18" ht="12.75">
      <c r="B270" s="7" t="s">
        <v>40</v>
      </c>
      <c r="C270" s="9">
        <v>15</v>
      </c>
      <c r="D270" s="8">
        <v>0.25</v>
      </c>
      <c r="E270" s="102">
        <f t="shared" si="6"/>
        <v>1.1538461538461537</v>
      </c>
      <c r="F270" s="93">
        <v>3</v>
      </c>
      <c r="G270" s="93">
        <f>G209</f>
        <v>5</v>
      </c>
      <c r="H270" s="93">
        <f>H208</f>
        <v>45</v>
      </c>
      <c r="I270" s="93">
        <f>I208</f>
        <v>156</v>
      </c>
      <c r="J270" s="8">
        <f>J208</f>
        <v>0.28846153846153844</v>
      </c>
      <c r="K270" s="19">
        <f t="shared" si="7"/>
        <v>45</v>
      </c>
      <c r="L270" s="104">
        <f>L208</f>
        <v>1</v>
      </c>
      <c r="M270" s="93">
        <v>2.5</v>
      </c>
      <c r="N270" s="93">
        <v>4</v>
      </c>
      <c r="O270" s="9">
        <f t="shared" si="8"/>
        <v>6.5</v>
      </c>
      <c r="P270" s="3">
        <v>4</v>
      </c>
      <c r="Q270" s="3"/>
      <c r="R270" s="89">
        <v>17</v>
      </c>
    </row>
    <row r="271" spans="2:18" ht="12.75">
      <c r="B271" s="7" t="s">
        <v>55</v>
      </c>
      <c r="C271" s="9">
        <v>22</v>
      </c>
      <c r="D271" s="8">
        <v>0.4</v>
      </c>
      <c r="E271" s="102">
        <f t="shared" si="6"/>
        <v>0.6847133757961783</v>
      </c>
      <c r="F271" s="93">
        <v>14</v>
      </c>
      <c r="G271" s="93">
        <f>G213</f>
        <v>0</v>
      </c>
      <c r="H271" s="93">
        <f>H212</f>
        <v>43</v>
      </c>
      <c r="I271" s="93">
        <f>I212</f>
        <v>157</v>
      </c>
      <c r="J271" s="8">
        <f>J212</f>
        <v>0.27388535031847133</v>
      </c>
      <c r="K271" s="19">
        <f t="shared" si="7"/>
        <v>66</v>
      </c>
      <c r="L271" s="104">
        <f>L212</f>
        <v>0.6515151515151515</v>
      </c>
      <c r="M271" s="93">
        <v>15</v>
      </c>
      <c r="N271" s="93">
        <v>15</v>
      </c>
      <c r="O271" s="9">
        <f t="shared" si="8"/>
        <v>30</v>
      </c>
      <c r="P271" s="3">
        <v>15</v>
      </c>
      <c r="Q271" s="3"/>
      <c r="R271" s="3" t="s">
        <v>20</v>
      </c>
    </row>
    <row r="272" spans="2:18" ht="12.75">
      <c r="B272" s="7" t="s">
        <v>26</v>
      </c>
      <c r="C272" s="9">
        <v>25</v>
      </c>
      <c r="D272" s="8">
        <v>0.45</v>
      </c>
      <c r="E272" s="102">
        <f t="shared" si="6"/>
        <v>0.8997955010224948</v>
      </c>
      <c r="F272" s="93">
        <v>8</v>
      </c>
      <c r="G272" s="93">
        <f>G217</f>
        <v>4</v>
      </c>
      <c r="H272" s="93">
        <f>H216</f>
        <v>66</v>
      </c>
      <c r="I272" s="93">
        <f>I216</f>
        <v>163</v>
      </c>
      <c r="J272" s="8">
        <f>J216</f>
        <v>0.4049079754601227</v>
      </c>
      <c r="K272" s="19">
        <f t="shared" si="7"/>
        <v>75</v>
      </c>
      <c r="L272" s="104">
        <f>L216</f>
        <v>0.88</v>
      </c>
      <c r="M272" s="93">
        <v>6</v>
      </c>
      <c r="N272" s="93">
        <v>6</v>
      </c>
      <c r="O272" s="9">
        <f t="shared" si="8"/>
        <v>12</v>
      </c>
      <c r="P272" s="3">
        <v>5</v>
      </c>
      <c r="Q272" s="3"/>
      <c r="R272" s="3" t="s">
        <v>20</v>
      </c>
    </row>
    <row r="273" spans="2:18" ht="12.75">
      <c r="B273" s="21" t="s">
        <v>56</v>
      </c>
      <c r="C273" s="9">
        <v>22</v>
      </c>
      <c r="D273" s="8">
        <v>0.4</v>
      </c>
      <c r="E273" s="102">
        <f t="shared" si="6"/>
        <v>1.2831858407079646</v>
      </c>
      <c r="F273" s="93">
        <v>2</v>
      </c>
      <c r="G273" s="93">
        <f>G221</f>
        <v>4</v>
      </c>
      <c r="H273" s="93">
        <f>H220</f>
        <v>58</v>
      </c>
      <c r="I273" s="93">
        <f>I220</f>
        <v>113</v>
      </c>
      <c r="J273" s="8">
        <f>J220</f>
        <v>0.5132743362831859</v>
      </c>
      <c r="K273" s="19">
        <f t="shared" si="7"/>
        <v>66</v>
      </c>
      <c r="L273" s="104">
        <f>L220</f>
        <v>0.8787878787878788</v>
      </c>
      <c r="M273" s="93">
        <v>7</v>
      </c>
      <c r="N273" s="93">
        <v>6</v>
      </c>
      <c r="O273" s="9">
        <f t="shared" si="8"/>
        <v>13</v>
      </c>
      <c r="P273" s="3">
        <v>7</v>
      </c>
      <c r="Q273" s="3"/>
      <c r="R273" s="3">
        <v>27</v>
      </c>
    </row>
    <row r="274" spans="2:18" ht="12.75">
      <c r="B274" s="21" t="s">
        <v>22</v>
      </c>
      <c r="C274" s="12">
        <v>20</v>
      </c>
      <c r="D274" s="8">
        <v>0.35</v>
      </c>
      <c r="E274" s="102">
        <f t="shared" si="6"/>
        <v>0.8294930875576038</v>
      </c>
      <c r="F274" s="93">
        <v>10</v>
      </c>
      <c r="G274" s="93">
        <f>G225</f>
        <v>0</v>
      </c>
      <c r="H274" s="93">
        <f>H224</f>
        <v>36</v>
      </c>
      <c r="I274" s="93">
        <f>I224</f>
        <v>124</v>
      </c>
      <c r="J274" s="8">
        <f>J224</f>
        <v>0.2903225806451613</v>
      </c>
      <c r="K274" s="19">
        <f t="shared" si="7"/>
        <v>60</v>
      </c>
      <c r="L274" s="104">
        <f>L224</f>
        <v>0.6</v>
      </c>
      <c r="M274" s="93">
        <v>16</v>
      </c>
      <c r="N274" s="93">
        <v>15</v>
      </c>
      <c r="O274" s="9">
        <f t="shared" si="8"/>
        <v>31</v>
      </c>
      <c r="P274" s="3">
        <v>16</v>
      </c>
      <c r="Q274" s="3"/>
      <c r="R274" s="3" t="s">
        <v>20</v>
      </c>
    </row>
    <row r="275" spans="2:18" ht="12.75">
      <c r="B275" s="21" t="s">
        <v>25</v>
      </c>
      <c r="C275" s="9">
        <v>22</v>
      </c>
      <c r="D275" s="4">
        <v>0.4</v>
      </c>
      <c r="E275" s="102">
        <f t="shared" si="6"/>
        <v>1.3306451612903225</v>
      </c>
      <c r="F275" s="3">
        <v>1</v>
      </c>
      <c r="G275" s="3">
        <f>G229</f>
        <v>6</v>
      </c>
      <c r="H275" s="3">
        <f>H228</f>
        <v>66</v>
      </c>
      <c r="I275" s="3">
        <f>I228</f>
        <v>124</v>
      </c>
      <c r="J275" s="4">
        <f>J228</f>
        <v>0.532258064516129</v>
      </c>
      <c r="K275" s="19">
        <f t="shared" si="7"/>
        <v>66</v>
      </c>
      <c r="L275" s="6">
        <f>L228</f>
        <v>1</v>
      </c>
      <c r="M275" s="3">
        <v>2.5</v>
      </c>
      <c r="N275" s="3">
        <v>2</v>
      </c>
      <c r="O275" s="9">
        <f t="shared" si="8"/>
        <v>4.5</v>
      </c>
      <c r="P275" s="3">
        <v>2</v>
      </c>
      <c r="Q275" s="3"/>
      <c r="R275" s="89">
        <v>27</v>
      </c>
    </row>
    <row r="276" spans="2:18" ht="12.75">
      <c r="B276" s="21" t="s">
        <v>77</v>
      </c>
      <c r="C276" s="12">
        <v>25</v>
      </c>
      <c r="D276" s="8">
        <v>0.45</v>
      </c>
      <c r="E276" s="102">
        <f t="shared" si="6"/>
        <v>0.7558578987150415</v>
      </c>
      <c r="F276" s="3">
        <v>13</v>
      </c>
      <c r="G276" s="3">
        <f>G233</f>
        <v>2</v>
      </c>
      <c r="H276" s="3">
        <f>H232</f>
        <v>50</v>
      </c>
      <c r="I276" s="3">
        <f>I232</f>
        <v>147</v>
      </c>
      <c r="J276" s="4">
        <f>J232</f>
        <v>0.3401360544217687</v>
      </c>
      <c r="K276" s="19">
        <f t="shared" si="7"/>
        <v>75</v>
      </c>
      <c r="L276" s="6">
        <f>L232</f>
        <v>0.6666666666666666</v>
      </c>
      <c r="M276" s="3">
        <v>14</v>
      </c>
      <c r="N276" s="3">
        <v>11</v>
      </c>
      <c r="O276" s="9">
        <f t="shared" si="8"/>
        <v>25</v>
      </c>
      <c r="P276" s="3">
        <v>14</v>
      </c>
      <c r="Q276" s="3"/>
      <c r="R276" s="3" t="s">
        <v>20</v>
      </c>
    </row>
    <row r="277" spans="2:18" ht="12.75">
      <c r="B277" s="7" t="s">
        <v>24</v>
      </c>
      <c r="C277" s="12">
        <v>32</v>
      </c>
      <c r="D277" s="8">
        <v>0.6</v>
      </c>
      <c r="E277" s="102">
        <f t="shared" si="6"/>
        <v>0.975609756097561</v>
      </c>
      <c r="F277" s="3">
        <v>4</v>
      </c>
      <c r="G277" s="3">
        <f>G237</f>
        <v>6</v>
      </c>
      <c r="H277" s="3">
        <f>H236</f>
        <v>96</v>
      </c>
      <c r="I277" s="3">
        <f>I236</f>
        <v>164</v>
      </c>
      <c r="J277" s="4">
        <f>J236</f>
        <v>0.5853658536585366</v>
      </c>
      <c r="K277" s="19">
        <f t="shared" si="7"/>
        <v>96</v>
      </c>
      <c r="L277" s="6">
        <f>L236</f>
        <v>1</v>
      </c>
      <c r="M277" s="3">
        <v>2.5</v>
      </c>
      <c r="N277" s="93">
        <v>2</v>
      </c>
      <c r="O277" s="9">
        <f t="shared" si="8"/>
        <v>4.5</v>
      </c>
      <c r="P277" s="3">
        <v>2</v>
      </c>
      <c r="Q277" s="3"/>
      <c r="R277" s="3" t="s">
        <v>20</v>
      </c>
    </row>
    <row r="278" spans="2:18" ht="12.75">
      <c r="B278" s="7" t="s">
        <v>74</v>
      </c>
      <c r="C278" s="9">
        <v>20</v>
      </c>
      <c r="D278" s="8">
        <v>0.35</v>
      </c>
      <c r="E278" s="102">
        <f t="shared" si="6"/>
        <v>0.7843137254901962</v>
      </c>
      <c r="F278" s="3">
        <v>12</v>
      </c>
      <c r="G278" s="3">
        <f>G241</f>
        <v>2</v>
      </c>
      <c r="H278" s="3">
        <f>H240</f>
        <v>42</v>
      </c>
      <c r="I278" s="3">
        <f>I240</f>
        <v>153</v>
      </c>
      <c r="J278" s="4">
        <f>J240</f>
        <v>0.27450980392156865</v>
      </c>
      <c r="K278" s="19">
        <f t="shared" si="7"/>
        <v>60</v>
      </c>
      <c r="L278" s="6">
        <f>L240</f>
        <v>0.7</v>
      </c>
      <c r="M278" s="3">
        <v>13</v>
      </c>
      <c r="N278" s="3">
        <v>11</v>
      </c>
      <c r="O278" s="9">
        <f t="shared" si="8"/>
        <v>24</v>
      </c>
      <c r="P278" s="3">
        <v>12</v>
      </c>
      <c r="Q278" s="3"/>
      <c r="R278" s="3" t="s">
        <v>20</v>
      </c>
    </row>
    <row r="279" spans="2:18" ht="12.75">
      <c r="B279" s="7" t="s">
        <v>28</v>
      </c>
      <c r="C279" s="12">
        <v>20</v>
      </c>
      <c r="D279" s="8">
        <v>0.35</v>
      </c>
      <c r="E279" s="102">
        <f t="shared" si="6"/>
        <v>0.8241758241758241</v>
      </c>
      <c r="F279" s="3">
        <v>11</v>
      </c>
      <c r="G279" s="3">
        <f>G245</f>
        <v>2</v>
      </c>
      <c r="H279" s="3">
        <f>H244</f>
        <v>45</v>
      </c>
      <c r="I279" s="3">
        <f>I244</f>
        <v>156</v>
      </c>
      <c r="J279" s="4">
        <f>J244</f>
        <v>0.28846153846153844</v>
      </c>
      <c r="K279" s="19">
        <f t="shared" si="7"/>
        <v>60</v>
      </c>
      <c r="L279" s="6">
        <f>L244</f>
        <v>0.75</v>
      </c>
      <c r="M279" s="3">
        <v>12</v>
      </c>
      <c r="N279" s="3">
        <v>11</v>
      </c>
      <c r="O279" s="9">
        <f t="shared" si="8"/>
        <v>23</v>
      </c>
      <c r="P279" s="3">
        <v>11</v>
      </c>
      <c r="Q279" s="3"/>
      <c r="R279" s="3" t="s">
        <v>20</v>
      </c>
    </row>
    <row r="280" spans="2:18" ht="12.75">
      <c r="B280" s="21" t="s">
        <v>66</v>
      </c>
      <c r="C280" s="9">
        <v>20</v>
      </c>
      <c r="D280" s="8">
        <v>0.35</v>
      </c>
      <c r="E280" s="102">
        <f t="shared" si="6"/>
        <v>0.9190809190809192</v>
      </c>
      <c r="F280" s="3">
        <v>6</v>
      </c>
      <c r="G280" s="3">
        <f>G249</f>
        <v>2</v>
      </c>
      <c r="H280" s="3">
        <f>H248</f>
        <v>46</v>
      </c>
      <c r="I280" s="3">
        <f>I248</f>
        <v>143</v>
      </c>
      <c r="J280" s="4">
        <f>J248</f>
        <v>0.32167832167832167</v>
      </c>
      <c r="K280" s="19">
        <f t="shared" si="7"/>
        <v>60</v>
      </c>
      <c r="L280" s="6">
        <f>L248</f>
        <v>0.7666666666666667</v>
      </c>
      <c r="M280" s="3">
        <v>11</v>
      </c>
      <c r="N280" s="3">
        <v>11</v>
      </c>
      <c r="O280" s="9">
        <f t="shared" si="8"/>
        <v>22</v>
      </c>
      <c r="P280" s="3">
        <v>10</v>
      </c>
      <c r="Q280" s="3"/>
      <c r="R280" s="3" t="s">
        <v>20</v>
      </c>
    </row>
    <row r="281" spans="2:18" ht="12.75">
      <c r="B281" s="21" t="s">
        <v>79</v>
      </c>
      <c r="C281" s="12">
        <v>32</v>
      </c>
      <c r="D281" s="8">
        <v>0.6</v>
      </c>
      <c r="E281" s="102">
        <f t="shared" si="6"/>
        <v>0.91324200913242</v>
      </c>
      <c r="F281" s="3">
        <v>7</v>
      </c>
      <c r="G281" s="3">
        <f>G253</f>
        <v>4</v>
      </c>
      <c r="H281" s="3">
        <f>H240</f>
        <v>42</v>
      </c>
      <c r="I281" s="3">
        <f>I240</f>
        <v>153</v>
      </c>
      <c r="J281" s="4">
        <f>J252</f>
        <v>0.547945205479452</v>
      </c>
      <c r="K281" s="19">
        <f t="shared" si="7"/>
        <v>96</v>
      </c>
      <c r="L281" s="6">
        <f>L252</f>
        <v>0.8333333333333334</v>
      </c>
      <c r="M281" s="3">
        <v>9</v>
      </c>
      <c r="N281" s="93">
        <v>6</v>
      </c>
      <c r="O281" s="9">
        <f t="shared" si="8"/>
        <v>15</v>
      </c>
      <c r="P281" s="3">
        <v>8</v>
      </c>
      <c r="Q281" s="3"/>
      <c r="R281" s="3" t="s">
        <v>20</v>
      </c>
    </row>
    <row r="282" spans="2:18" ht="12.75">
      <c r="B282" s="21" t="s">
        <v>52</v>
      </c>
      <c r="C282" s="9">
        <v>27</v>
      </c>
      <c r="D282" s="8">
        <v>0.5</v>
      </c>
      <c r="E282" s="102">
        <f t="shared" si="6"/>
        <v>0.8526315789473684</v>
      </c>
      <c r="F282" s="3">
        <v>9</v>
      </c>
      <c r="G282" s="3">
        <f>G257</f>
        <v>6</v>
      </c>
      <c r="H282" s="3">
        <f>H244</f>
        <v>45</v>
      </c>
      <c r="I282" s="3">
        <f>I244</f>
        <v>156</v>
      </c>
      <c r="J282" s="4">
        <f>J256</f>
        <v>0.4263157894736842</v>
      </c>
      <c r="K282" s="19">
        <f t="shared" si="7"/>
        <v>81</v>
      </c>
      <c r="L282" s="6">
        <f>L256</f>
        <v>1</v>
      </c>
      <c r="M282" s="3">
        <v>2.5</v>
      </c>
      <c r="N282" s="3">
        <v>2</v>
      </c>
      <c r="O282" s="9">
        <f t="shared" si="8"/>
        <v>4.5</v>
      </c>
      <c r="P282" s="3">
        <v>2</v>
      </c>
      <c r="Q282" s="3"/>
      <c r="R282" s="3" t="s">
        <v>20</v>
      </c>
    </row>
    <row r="283" spans="2:18" ht="12.75">
      <c r="B283" s="21" t="s">
        <v>80</v>
      </c>
      <c r="C283" s="12">
        <v>25</v>
      </c>
      <c r="D283" s="8">
        <v>0.45</v>
      </c>
      <c r="E283" s="102">
        <f t="shared" si="6"/>
        <v>0.6753812636165577</v>
      </c>
      <c r="F283" s="3">
        <v>15</v>
      </c>
      <c r="G283" s="3">
        <f>G261</f>
        <v>0</v>
      </c>
      <c r="H283" s="3">
        <f>H248</f>
        <v>46</v>
      </c>
      <c r="I283" s="3">
        <f>I248</f>
        <v>143</v>
      </c>
      <c r="J283" s="4">
        <f>J260</f>
        <v>0.30392156862745096</v>
      </c>
      <c r="K283" s="19">
        <f t="shared" si="7"/>
        <v>75</v>
      </c>
      <c r="L283" s="6">
        <f>L260</f>
        <v>0.8266666666666667</v>
      </c>
      <c r="M283" s="3">
        <v>10</v>
      </c>
      <c r="N283" s="3">
        <v>15</v>
      </c>
      <c r="O283" s="9">
        <f t="shared" si="8"/>
        <v>25</v>
      </c>
      <c r="P283" s="3">
        <v>13</v>
      </c>
      <c r="Q283" s="3"/>
      <c r="R283" s="3" t="s">
        <v>20</v>
      </c>
    </row>
    <row r="284" spans="2:18" ht="12.75">
      <c r="B284" s="21" t="s">
        <v>75</v>
      </c>
      <c r="C284" s="9">
        <v>30</v>
      </c>
      <c r="D284" s="8">
        <v>0.55</v>
      </c>
      <c r="E284" s="102">
        <f t="shared" si="6"/>
        <v>0.6194690265486724</v>
      </c>
      <c r="F284" s="3">
        <v>16</v>
      </c>
      <c r="G284" s="3">
        <f>G265</f>
        <v>2</v>
      </c>
      <c r="H284" s="3">
        <f>H252</f>
        <v>80</v>
      </c>
      <c r="I284" s="3">
        <f>I252</f>
        <v>146</v>
      </c>
      <c r="J284" s="4">
        <f>J264</f>
        <v>0.3407079646017699</v>
      </c>
      <c r="K284" s="19">
        <f t="shared" si="7"/>
        <v>90</v>
      </c>
      <c r="L284" s="6">
        <f>L264</f>
        <v>0.8555555555555555</v>
      </c>
      <c r="M284" s="3">
        <v>8</v>
      </c>
      <c r="N284" s="3">
        <v>11</v>
      </c>
      <c r="O284" s="9">
        <f t="shared" si="8"/>
        <v>19</v>
      </c>
      <c r="P284" s="3">
        <v>9</v>
      </c>
      <c r="Q284" s="3"/>
      <c r="R284" s="3" t="s">
        <v>20</v>
      </c>
    </row>
    <row r="285" spans="2:18" ht="12.75">
      <c r="B285" s="32"/>
      <c r="C285" s="9"/>
      <c r="D285" s="8"/>
      <c r="E285" s="102"/>
      <c r="F285" s="3"/>
      <c r="G285" s="3"/>
      <c r="H285" s="3"/>
      <c r="I285" s="3"/>
      <c r="J285" s="4"/>
      <c r="K285" s="19"/>
      <c r="L285" s="6"/>
      <c r="M285" s="3"/>
      <c r="N285" s="3"/>
      <c r="O285" s="9"/>
      <c r="P285" s="3"/>
      <c r="Q285" s="3"/>
      <c r="R285" s="3"/>
    </row>
    <row r="286" spans="2:3" ht="12.75">
      <c r="B286" s="1" t="s">
        <v>132</v>
      </c>
      <c r="C286" s="3"/>
    </row>
    <row r="287" spans="2:3" ht="12.75">
      <c r="B287" s="1" t="s">
        <v>133</v>
      </c>
      <c r="C287" s="3"/>
    </row>
    <row r="288" spans="2:18" ht="12.75">
      <c r="B288" s="47" t="s">
        <v>125</v>
      </c>
      <c r="C288" s="9" t="s">
        <v>1</v>
      </c>
      <c r="D288" s="84" t="s">
        <v>83</v>
      </c>
      <c r="E288" s="9" t="s">
        <v>84</v>
      </c>
      <c r="F288" s="93" t="s">
        <v>85</v>
      </c>
      <c r="G288" s="9" t="s">
        <v>86</v>
      </c>
      <c r="H288" s="84" t="s">
        <v>134</v>
      </c>
      <c r="I288" s="84" t="s">
        <v>135</v>
      </c>
      <c r="J288" s="86" t="s">
        <v>7</v>
      </c>
      <c r="K288" s="94" t="s">
        <v>136</v>
      </c>
      <c r="L288" s="20" t="s">
        <v>9</v>
      </c>
      <c r="M288" s="17" t="s">
        <v>130</v>
      </c>
      <c r="N288" s="8" t="s">
        <v>11</v>
      </c>
      <c r="O288" s="9" t="s">
        <v>89</v>
      </c>
      <c r="P288" s="93" t="s">
        <v>12</v>
      </c>
      <c r="Q288" s="93"/>
      <c r="R288" s="2" t="s">
        <v>137</v>
      </c>
    </row>
    <row r="289" spans="1:18" ht="12.75">
      <c r="A289">
        <v>1</v>
      </c>
      <c r="B289" s="21" t="s">
        <v>24</v>
      </c>
      <c r="C289" s="9">
        <v>32</v>
      </c>
      <c r="D289" s="8">
        <v>0.6</v>
      </c>
      <c r="E289" s="102">
        <f>E277</f>
        <v>0.975609756097561</v>
      </c>
      <c r="F289" s="3">
        <v>4</v>
      </c>
      <c r="G289" s="3">
        <f>G277</f>
        <v>6</v>
      </c>
      <c r="H289" s="3">
        <f>H247</f>
        <v>30</v>
      </c>
      <c r="I289" s="3">
        <f>I247</f>
        <v>89</v>
      </c>
      <c r="J289" s="4">
        <f aca="true" t="shared" si="9" ref="J289:P289">J277</f>
        <v>0.5853658536585366</v>
      </c>
      <c r="K289" s="102">
        <f t="shared" si="9"/>
        <v>96</v>
      </c>
      <c r="L289" s="6">
        <f t="shared" si="9"/>
        <v>1</v>
      </c>
      <c r="M289" s="3">
        <f t="shared" si="9"/>
        <v>2.5</v>
      </c>
      <c r="N289" s="3">
        <f t="shared" si="9"/>
        <v>2</v>
      </c>
      <c r="O289" s="9">
        <f t="shared" si="9"/>
        <v>4.5</v>
      </c>
      <c r="P289" s="3">
        <f t="shared" si="9"/>
        <v>2</v>
      </c>
      <c r="Q289" s="3"/>
      <c r="R289" s="3" t="s">
        <v>20</v>
      </c>
    </row>
    <row r="290" spans="1:18" ht="12.75">
      <c r="A290">
        <v>2</v>
      </c>
      <c r="B290" s="21" t="s">
        <v>25</v>
      </c>
      <c r="C290" s="9">
        <v>22</v>
      </c>
      <c r="D290" s="4">
        <v>0.4</v>
      </c>
      <c r="E290" s="102">
        <f>E275</f>
        <v>1.3306451612903225</v>
      </c>
      <c r="F290" s="3">
        <v>1</v>
      </c>
      <c r="G290" s="3">
        <f>G275</f>
        <v>6</v>
      </c>
      <c r="H290" s="3">
        <f>H242</f>
        <v>17</v>
      </c>
      <c r="I290" s="3">
        <f>I242</f>
        <v>49</v>
      </c>
      <c r="J290" s="4">
        <f>J275</f>
        <v>0.532258064516129</v>
      </c>
      <c r="K290" s="19">
        <f>C290*3</f>
        <v>66</v>
      </c>
      <c r="L290" s="6">
        <f>L275</f>
        <v>1</v>
      </c>
      <c r="M290" s="3">
        <f>M275</f>
        <v>2.5</v>
      </c>
      <c r="N290" s="3">
        <f>N275</f>
        <v>2</v>
      </c>
      <c r="O290" s="9">
        <f>O275</f>
        <v>4.5</v>
      </c>
      <c r="P290" s="3">
        <f>P275</f>
        <v>2</v>
      </c>
      <c r="Q290" s="3"/>
      <c r="R290" s="89">
        <v>27</v>
      </c>
    </row>
    <row r="291" spans="1:18" ht="12.75">
      <c r="A291">
        <v>3</v>
      </c>
      <c r="B291" s="21" t="s">
        <v>52</v>
      </c>
      <c r="C291" s="9">
        <v>27</v>
      </c>
      <c r="D291" s="8">
        <v>0.5</v>
      </c>
      <c r="E291" s="102">
        <f>E282</f>
        <v>0.8526315789473684</v>
      </c>
      <c r="F291" s="3">
        <v>9</v>
      </c>
      <c r="G291" s="3">
        <f>G282</f>
        <v>6</v>
      </c>
      <c r="H291" s="3">
        <f>H252</f>
        <v>80</v>
      </c>
      <c r="I291" s="3">
        <f>I252</f>
        <v>146</v>
      </c>
      <c r="J291" s="4">
        <f>J282</f>
        <v>0.4263157894736842</v>
      </c>
      <c r="K291" s="19">
        <f>C291*3</f>
        <v>81</v>
      </c>
      <c r="L291" s="6">
        <f>L282</f>
        <v>1</v>
      </c>
      <c r="M291" s="3">
        <f>M282</f>
        <v>2.5</v>
      </c>
      <c r="N291" s="3">
        <f>N282</f>
        <v>2</v>
      </c>
      <c r="O291" s="9">
        <f>O282</f>
        <v>4.5</v>
      </c>
      <c r="P291" s="3">
        <f>P282</f>
        <v>2</v>
      </c>
      <c r="Q291" s="3"/>
      <c r="R291" s="3" t="s">
        <v>20</v>
      </c>
    </row>
    <row r="292" spans="1:18" ht="12.75">
      <c r="A292">
        <v>4</v>
      </c>
      <c r="B292" s="21" t="s">
        <v>40</v>
      </c>
      <c r="C292" s="9">
        <v>15</v>
      </c>
      <c r="D292" s="8">
        <v>0.25</v>
      </c>
      <c r="E292" s="102">
        <f>E270</f>
        <v>1.1538461538461537</v>
      </c>
      <c r="F292" s="93">
        <v>3</v>
      </c>
      <c r="G292" s="93">
        <f>G270</f>
        <v>5</v>
      </c>
      <c r="H292" s="93">
        <f>H229</f>
        <v>0</v>
      </c>
      <c r="I292" s="93">
        <f>I229</f>
        <v>0</v>
      </c>
      <c r="J292" s="8">
        <f>J270</f>
        <v>0.28846153846153844</v>
      </c>
      <c r="K292" s="19">
        <f>C292*3</f>
        <v>45</v>
      </c>
      <c r="L292" s="104">
        <f>L270</f>
        <v>1</v>
      </c>
      <c r="M292" s="93">
        <f>M270</f>
        <v>2.5</v>
      </c>
      <c r="N292" s="93">
        <f>N270</f>
        <v>4</v>
      </c>
      <c r="O292" s="9">
        <f>O270</f>
        <v>6.5</v>
      </c>
      <c r="P292" s="3">
        <f>P270</f>
        <v>4</v>
      </c>
      <c r="Q292" s="3"/>
      <c r="R292" s="89">
        <v>17</v>
      </c>
    </row>
    <row r="293" spans="1:18" ht="12.75">
      <c r="A293">
        <v>5</v>
      </c>
      <c r="B293" s="21" t="s">
        <v>26</v>
      </c>
      <c r="C293" s="9">
        <v>25</v>
      </c>
      <c r="D293" s="8">
        <v>0.45</v>
      </c>
      <c r="E293" s="102">
        <f>E272</f>
        <v>0.8997955010224948</v>
      </c>
      <c r="F293" s="93">
        <v>8</v>
      </c>
      <c r="G293" s="93">
        <f>G272</f>
        <v>4</v>
      </c>
      <c r="H293" s="93">
        <f>H236</f>
        <v>96</v>
      </c>
      <c r="I293" s="93">
        <f>I236</f>
        <v>164</v>
      </c>
      <c r="J293" s="8">
        <f>J272</f>
        <v>0.4049079754601227</v>
      </c>
      <c r="K293" s="19">
        <f>C293*3</f>
        <v>75</v>
      </c>
      <c r="L293" s="104">
        <f>L272</f>
        <v>0.88</v>
      </c>
      <c r="M293" s="93">
        <f>M272</f>
        <v>6</v>
      </c>
      <c r="N293" s="93">
        <f>N272</f>
        <v>6</v>
      </c>
      <c r="O293" s="9">
        <f>O272</f>
        <v>12</v>
      </c>
      <c r="P293" s="3">
        <f>P272</f>
        <v>5</v>
      </c>
      <c r="Q293" s="3"/>
      <c r="R293" s="3" t="s">
        <v>20</v>
      </c>
    </row>
    <row r="294" spans="1:18" ht="12.75">
      <c r="A294">
        <v>6</v>
      </c>
      <c r="B294" s="21" t="s">
        <v>54</v>
      </c>
      <c r="C294" s="9">
        <v>27</v>
      </c>
      <c r="D294" s="8">
        <v>0.5</v>
      </c>
      <c r="E294" s="102">
        <f>E269</f>
        <v>0.9411764705882353</v>
      </c>
      <c r="F294" s="3">
        <v>5</v>
      </c>
      <c r="G294" s="3">
        <f>G269</f>
        <v>3</v>
      </c>
      <c r="H294" s="3">
        <f>H228</f>
        <v>66</v>
      </c>
      <c r="I294" s="3">
        <f>I228</f>
        <v>124</v>
      </c>
      <c r="J294" s="4">
        <f>L269</f>
        <v>0.8888888888888888</v>
      </c>
      <c r="K294" s="19">
        <f>C294*3</f>
        <v>81</v>
      </c>
      <c r="L294" s="6">
        <f>L269</f>
        <v>0.8888888888888888</v>
      </c>
      <c r="M294" s="3">
        <f>M269</f>
        <v>5</v>
      </c>
      <c r="N294" s="3">
        <f>N269</f>
        <v>8</v>
      </c>
      <c r="O294" s="9">
        <f>O269</f>
        <v>13</v>
      </c>
      <c r="P294" s="3">
        <f>P269</f>
        <v>6</v>
      </c>
      <c r="Q294" s="3"/>
      <c r="R294" s="3" t="s">
        <v>20</v>
      </c>
    </row>
    <row r="295" spans="2:18" ht="12.75">
      <c r="B295" s="21"/>
      <c r="C295" s="9"/>
      <c r="D295" s="8"/>
      <c r="E295" s="102"/>
      <c r="F295" s="3"/>
      <c r="G295" s="3"/>
      <c r="H295" s="3"/>
      <c r="I295" s="3"/>
      <c r="J295" s="4"/>
      <c r="K295" s="19"/>
      <c r="L295" s="6"/>
      <c r="M295" s="3"/>
      <c r="N295" s="3"/>
      <c r="O295" s="9"/>
      <c r="P295" s="3"/>
      <c r="Q295" s="3"/>
      <c r="R295" s="3"/>
    </row>
    <row r="296" spans="2:17" ht="12.75">
      <c r="B296" s="114" t="s">
        <v>138</v>
      </c>
      <c r="C296" s="9"/>
      <c r="D296" s="4"/>
      <c r="E296" s="102"/>
      <c r="F296" s="3"/>
      <c r="G296" s="3"/>
      <c r="H296" s="3"/>
      <c r="I296" s="3"/>
      <c r="J296" s="4"/>
      <c r="K296" s="19"/>
      <c r="L296" s="6"/>
      <c r="M296" s="3" t="s">
        <v>20</v>
      </c>
      <c r="N296" s="3" t="s">
        <v>20</v>
      </c>
      <c r="O296" s="9" t="s">
        <v>20</v>
      </c>
      <c r="P296" s="3" t="s">
        <v>20</v>
      </c>
      <c r="Q296" s="3"/>
    </row>
    <row r="297" spans="1:18" ht="12.75">
      <c r="A297">
        <v>7</v>
      </c>
      <c r="B297" s="21" t="s">
        <v>56</v>
      </c>
      <c r="C297" s="9">
        <v>22</v>
      </c>
      <c r="D297" s="8">
        <v>0.4</v>
      </c>
      <c r="E297" s="102">
        <f>E273</f>
        <v>1.2831858407079646</v>
      </c>
      <c r="F297" s="93">
        <v>2</v>
      </c>
      <c r="G297" s="93">
        <f>G273</f>
        <v>4</v>
      </c>
      <c r="H297" s="93">
        <f>H243</f>
        <v>37</v>
      </c>
      <c r="I297" s="93">
        <f>I243</f>
        <v>104</v>
      </c>
      <c r="J297" s="8">
        <f>J273</f>
        <v>0.5132743362831859</v>
      </c>
      <c r="K297" s="19">
        <f aca="true" t="shared" si="10" ref="K297:K306">C297*3</f>
        <v>66</v>
      </c>
      <c r="L297" s="104">
        <f>L273</f>
        <v>0.8787878787878788</v>
      </c>
      <c r="M297" s="93">
        <f>M273</f>
        <v>7</v>
      </c>
      <c r="N297" s="93">
        <f>N273</f>
        <v>6</v>
      </c>
      <c r="O297" s="9">
        <f>O273</f>
        <v>13</v>
      </c>
      <c r="P297" s="3">
        <f>P273</f>
        <v>7</v>
      </c>
      <c r="Q297" s="3"/>
      <c r="R297" s="89">
        <v>27</v>
      </c>
    </row>
    <row r="298" spans="1:18" ht="12.75">
      <c r="A298">
        <v>8</v>
      </c>
      <c r="B298" s="21" t="s">
        <v>79</v>
      </c>
      <c r="C298" s="9">
        <v>32</v>
      </c>
      <c r="D298" s="8">
        <v>0.6</v>
      </c>
      <c r="E298" s="102">
        <f>E281</f>
        <v>0.91324200913242</v>
      </c>
      <c r="F298" s="3">
        <v>7</v>
      </c>
      <c r="G298" s="3">
        <f>G281</f>
        <v>4</v>
      </c>
      <c r="H298" s="3">
        <f>H256</f>
        <v>81</v>
      </c>
      <c r="I298" s="3">
        <f>I256</f>
        <v>190</v>
      </c>
      <c r="J298" s="4">
        <f>-J281</f>
        <v>-0.547945205479452</v>
      </c>
      <c r="K298" s="19">
        <f t="shared" si="10"/>
        <v>96</v>
      </c>
      <c r="L298" s="6">
        <f>L281</f>
        <v>0.8333333333333334</v>
      </c>
      <c r="M298" s="3">
        <f>M281</f>
        <v>9</v>
      </c>
      <c r="N298" s="93">
        <f>N281</f>
        <v>6</v>
      </c>
      <c r="O298" s="9">
        <f>O281</f>
        <v>15</v>
      </c>
      <c r="P298" s="3">
        <f>P281</f>
        <v>8</v>
      </c>
      <c r="Q298" s="3"/>
      <c r="R298" s="3" t="s">
        <v>20</v>
      </c>
    </row>
    <row r="299" spans="1:18" ht="12.75">
      <c r="A299">
        <v>9</v>
      </c>
      <c r="B299" s="21" t="s">
        <v>75</v>
      </c>
      <c r="C299" s="9">
        <v>30</v>
      </c>
      <c r="D299" s="8">
        <v>0.55</v>
      </c>
      <c r="E299" s="102">
        <f>E284</f>
        <v>0.6194690265486724</v>
      </c>
      <c r="F299" s="3">
        <v>16</v>
      </c>
      <c r="G299" s="3">
        <f>G284</f>
        <v>2</v>
      </c>
      <c r="H299" s="3">
        <f>H266</f>
        <v>0</v>
      </c>
      <c r="I299" s="3">
        <f>I266</f>
        <v>0</v>
      </c>
      <c r="J299" s="4">
        <f>J284</f>
        <v>0.3407079646017699</v>
      </c>
      <c r="K299" s="19">
        <f t="shared" si="10"/>
        <v>90</v>
      </c>
      <c r="L299" s="6">
        <f>L284</f>
        <v>0.8555555555555555</v>
      </c>
      <c r="M299" s="3">
        <f>M284</f>
        <v>8</v>
      </c>
      <c r="N299" s="3">
        <f>N284</f>
        <v>11</v>
      </c>
      <c r="O299" s="9">
        <f>O284</f>
        <v>19</v>
      </c>
      <c r="P299" s="3">
        <f>P284</f>
        <v>9</v>
      </c>
      <c r="Q299" s="3"/>
      <c r="R299" s="3" t="s">
        <v>20</v>
      </c>
    </row>
    <row r="300" spans="1:18" ht="12.75">
      <c r="A300">
        <v>10</v>
      </c>
      <c r="B300" s="21" t="s">
        <v>66</v>
      </c>
      <c r="C300" s="9">
        <v>20</v>
      </c>
      <c r="D300" s="8">
        <v>0.35</v>
      </c>
      <c r="E300" s="102">
        <f>E280</f>
        <v>0.9190809190809192</v>
      </c>
      <c r="F300" s="3">
        <v>6</v>
      </c>
      <c r="G300" s="3">
        <f>G280</f>
        <v>2</v>
      </c>
      <c r="H300" s="3" t="str">
        <f>H267</f>
        <v>tot.car</v>
      </c>
      <c r="I300" s="3" t="str">
        <f>I267</f>
        <v>to.brt.</v>
      </c>
      <c r="J300" s="4">
        <f>J280</f>
        <v>0.32167832167832167</v>
      </c>
      <c r="K300" s="19">
        <f t="shared" si="10"/>
        <v>60</v>
      </c>
      <c r="L300" s="6">
        <f>L280</f>
        <v>0.7666666666666667</v>
      </c>
      <c r="M300" s="3">
        <f>M280</f>
        <v>11</v>
      </c>
      <c r="N300" s="3">
        <f>N280</f>
        <v>11</v>
      </c>
      <c r="O300" s="9">
        <f>O280</f>
        <v>22</v>
      </c>
      <c r="P300" s="3">
        <f>P280</f>
        <v>10</v>
      </c>
      <c r="Q300" s="3"/>
      <c r="R300" s="3" t="s">
        <v>20</v>
      </c>
    </row>
    <row r="301" spans="1:18" ht="12.75">
      <c r="A301">
        <v>11</v>
      </c>
      <c r="B301" s="21" t="s">
        <v>28</v>
      </c>
      <c r="C301" s="9">
        <v>20</v>
      </c>
      <c r="D301" s="8">
        <v>0.35</v>
      </c>
      <c r="E301" s="102">
        <f>E279</f>
        <v>0.8241758241758241</v>
      </c>
      <c r="F301" s="3">
        <v>11</v>
      </c>
      <c r="G301" s="3">
        <f>G279</f>
        <v>2</v>
      </c>
      <c r="H301" s="3">
        <f>H264</f>
        <v>77</v>
      </c>
      <c r="I301" s="3">
        <f>I264</f>
        <v>226</v>
      </c>
      <c r="J301" s="4">
        <f>J279</f>
        <v>0.28846153846153844</v>
      </c>
      <c r="K301" s="19">
        <f t="shared" si="10"/>
        <v>60</v>
      </c>
      <c r="L301" s="6">
        <f>L279</f>
        <v>0.75</v>
      </c>
      <c r="M301" s="3">
        <f>M279</f>
        <v>12</v>
      </c>
      <c r="N301" s="3">
        <f>N279</f>
        <v>11</v>
      </c>
      <c r="O301" s="9">
        <f>O279</f>
        <v>23</v>
      </c>
      <c r="P301" s="3">
        <f>P279</f>
        <v>11</v>
      </c>
      <c r="Q301" s="3"/>
      <c r="R301" s="3" t="s">
        <v>20</v>
      </c>
    </row>
    <row r="302" spans="1:18" ht="12.75">
      <c r="A302">
        <v>12</v>
      </c>
      <c r="B302" s="21" t="s">
        <v>74</v>
      </c>
      <c r="C302" s="9">
        <v>20</v>
      </c>
      <c r="D302" s="8">
        <v>0.35</v>
      </c>
      <c r="E302" s="102">
        <f>E278</f>
        <v>0.7843137254901962</v>
      </c>
      <c r="F302" s="3">
        <v>12</v>
      </c>
      <c r="G302" s="3">
        <f>G278</f>
        <v>2</v>
      </c>
      <c r="H302" s="3">
        <f>H262</f>
        <v>23</v>
      </c>
      <c r="I302" s="3">
        <f>I262</f>
        <v>75</v>
      </c>
      <c r="J302" s="4">
        <f>J278</f>
        <v>0.27450980392156865</v>
      </c>
      <c r="K302" s="19">
        <f t="shared" si="10"/>
        <v>60</v>
      </c>
      <c r="L302" s="6">
        <f>L278</f>
        <v>0.7</v>
      </c>
      <c r="M302" s="3">
        <f>M278</f>
        <v>13</v>
      </c>
      <c r="N302" s="3">
        <f>N278</f>
        <v>11</v>
      </c>
      <c r="O302" s="9">
        <f>O278</f>
        <v>24</v>
      </c>
      <c r="P302" s="3">
        <f>P278</f>
        <v>12</v>
      </c>
      <c r="Q302" s="3"/>
      <c r="R302" s="3" t="s">
        <v>20</v>
      </c>
    </row>
    <row r="303" spans="1:18" ht="12.75">
      <c r="A303">
        <v>13</v>
      </c>
      <c r="B303" s="21" t="s">
        <v>80</v>
      </c>
      <c r="C303" s="9">
        <v>25</v>
      </c>
      <c r="D303" s="8">
        <v>0.45</v>
      </c>
      <c r="E303" s="102">
        <f>E283</f>
        <v>0.6753812636165577</v>
      </c>
      <c r="F303" s="3">
        <v>15</v>
      </c>
      <c r="G303" s="3">
        <f>G283</f>
        <v>0</v>
      </c>
      <c r="H303" s="3">
        <f>H266</f>
        <v>0</v>
      </c>
      <c r="I303" s="3">
        <f>I266</f>
        <v>0</v>
      </c>
      <c r="J303" s="4">
        <f>J283</f>
        <v>0.30392156862745096</v>
      </c>
      <c r="K303" s="19">
        <f t="shared" si="10"/>
        <v>75</v>
      </c>
      <c r="L303" s="6">
        <f>L283</f>
        <v>0.8266666666666667</v>
      </c>
      <c r="M303" s="3">
        <f>M283</f>
        <v>10</v>
      </c>
      <c r="N303" s="3">
        <f>N283</f>
        <v>15</v>
      </c>
      <c r="O303" s="9">
        <f>O283</f>
        <v>25</v>
      </c>
      <c r="P303" s="3">
        <f>P283</f>
        <v>13</v>
      </c>
      <c r="Q303" s="3"/>
      <c r="R303" s="3" t="s">
        <v>20</v>
      </c>
    </row>
    <row r="304" spans="1:18" ht="12.75">
      <c r="A304">
        <v>14</v>
      </c>
      <c r="B304" s="21" t="s">
        <v>77</v>
      </c>
      <c r="C304" s="9">
        <v>25</v>
      </c>
      <c r="D304" s="8">
        <v>0.45</v>
      </c>
      <c r="E304" s="102">
        <f>E276</f>
        <v>0.7558578987150415</v>
      </c>
      <c r="F304" s="3">
        <v>13</v>
      </c>
      <c r="G304" s="3">
        <f>G276</f>
        <v>2</v>
      </c>
      <c r="H304" s="3">
        <f>H258</f>
        <v>22</v>
      </c>
      <c r="I304" s="3">
        <f>I258</f>
        <v>95</v>
      </c>
      <c r="J304" s="4">
        <f>J276</f>
        <v>0.3401360544217687</v>
      </c>
      <c r="K304" s="19">
        <f t="shared" si="10"/>
        <v>75</v>
      </c>
      <c r="L304" s="6">
        <f>L276</f>
        <v>0.6666666666666666</v>
      </c>
      <c r="M304" s="3">
        <f>M276</f>
        <v>14</v>
      </c>
      <c r="N304" s="3">
        <f>N276</f>
        <v>11</v>
      </c>
      <c r="O304" s="9">
        <f>O276</f>
        <v>25</v>
      </c>
      <c r="P304" s="3">
        <f>P276</f>
        <v>14</v>
      </c>
      <c r="Q304" s="3"/>
      <c r="R304" s="3" t="s">
        <v>20</v>
      </c>
    </row>
    <row r="305" spans="1:18" ht="12.75">
      <c r="A305">
        <v>15</v>
      </c>
      <c r="B305" s="21" t="s">
        <v>55</v>
      </c>
      <c r="C305" s="9">
        <v>22</v>
      </c>
      <c r="D305" s="8">
        <v>0.4</v>
      </c>
      <c r="E305" s="102">
        <f>E271</f>
        <v>0.6847133757961783</v>
      </c>
      <c r="F305" s="93">
        <v>14</v>
      </c>
      <c r="G305" s="93">
        <f>G271</f>
        <v>0</v>
      </c>
      <c r="H305" s="93">
        <f>H244</f>
        <v>45</v>
      </c>
      <c r="I305" s="93">
        <f>I244</f>
        <v>156</v>
      </c>
      <c r="J305" s="8">
        <f>J271</f>
        <v>0.27388535031847133</v>
      </c>
      <c r="K305" s="19">
        <f t="shared" si="10"/>
        <v>66</v>
      </c>
      <c r="L305" s="104">
        <f>L271</f>
        <v>0.6515151515151515</v>
      </c>
      <c r="M305" s="93">
        <f>M271</f>
        <v>15</v>
      </c>
      <c r="N305" s="93">
        <f>N271</f>
        <v>15</v>
      </c>
      <c r="O305" s="9">
        <f>O271</f>
        <v>30</v>
      </c>
      <c r="P305" s="3">
        <f>P271</f>
        <v>15</v>
      </c>
      <c r="Q305" s="3"/>
      <c r="R305" s="3" t="s">
        <v>20</v>
      </c>
    </row>
    <row r="306" spans="1:18" ht="12.75">
      <c r="A306">
        <v>16</v>
      </c>
      <c r="B306" s="21" t="s">
        <v>22</v>
      </c>
      <c r="C306" s="9">
        <v>20</v>
      </c>
      <c r="D306" s="8">
        <v>0.35</v>
      </c>
      <c r="E306" s="102">
        <f>E274</f>
        <v>0.8294930875576038</v>
      </c>
      <c r="F306" s="93">
        <v>10</v>
      </c>
      <c r="G306" s="93">
        <f>G274</f>
        <v>0</v>
      </c>
      <c r="H306" s="93">
        <f>H254</f>
        <v>27</v>
      </c>
      <c r="I306" s="93">
        <f>I254</f>
        <v>75</v>
      </c>
      <c r="J306" s="8">
        <f>J274</f>
        <v>0.2903225806451613</v>
      </c>
      <c r="K306" s="19">
        <f t="shared" si="10"/>
        <v>60</v>
      </c>
      <c r="L306" s="104">
        <f>L274</f>
        <v>0.6</v>
      </c>
      <c r="M306" s="93">
        <f>M274</f>
        <v>16</v>
      </c>
      <c r="N306" s="93">
        <f>N274</f>
        <v>15</v>
      </c>
      <c r="O306" s="9">
        <f>O274</f>
        <v>31</v>
      </c>
      <c r="P306" s="3">
        <f>P274</f>
        <v>16</v>
      </c>
      <c r="Q306" s="3"/>
      <c r="R306" s="3" t="s">
        <v>20</v>
      </c>
    </row>
    <row r="307" spans="2:18" ht="12.75">
      <c r="B307" s="32"/>
      <c r="C307" s="12"/>
      <c r="D307" s="8"/>
      <c r="E307" s="102"/>
      <c r="F307" s="93"/>
      <c r="G307" s="93"/>
      <c r="H307" s="93"/>
      <c r="I307" s="93"/>
      <c r="J307" s="8"/>
      <c r="K307" s="19"/>
      <c r="L307" s="104"/>
      <c r="M307" s="93"/>
      <c r="N307" s="93"/>
      <c r="O307" s="9"/>
      <c r="P307" s="3"/>
      <c r="Q307" s="3"/>
      <c r="R307" s="3"/>
    </row>
    <row r="308" spans="2:18" ht="12.75">
      <c r="B308" s="21" t="s">
        <v>139</v>
      </c>
      <c r="C308" s="12"/>
      <c r="D308" s="8"/>
      <c r="E308" s="102"/>
      <c r="F308" s="93"/>
      <c r="G308" s="93"/>
      <c r="H308" s="93"/>
      <c r="I308" s="93"/>
      <c r="J308" s="8"/>
      <c r="K308" s="19"/>
      <c r="L308" s="104"/>
      <c r="M308" s="93"/>
      <c r="N308" s="93"/>
      <c r="O308" s="9"/>
      <c r="P308" s="3"/>
      <c r="Q308" s="3"/>
      <c r="R308" s="3"/>
    </row>
    <row r="309" spans="2:17" ht="12.75">
      <c r="B309" s="177" t="s">
        <v>140</v>
      </c>
      <c r="C309" s="176"/>
      <c r="D309" s="176"/>
      <c r="E309" s="176"/>
      <c r="F309" s="176"/>
      <c r="G309" s="176"/>
      <c r="H309" s="176"/>
      <c r="I309" s="176"/>
      <c r="J309" s="176"/>
      <c r="K309" s="176"/>
      <c r="L309" s="176"/>
      <c r="M309" s="3" t="s">
        <v>20</v>
      </c>
      <c r="N309" s="3" t="s">
        <v>20</v>
      </c>
      <c r="O309" s="9" t="s">
        <v>20</v>
      </c>
      <c r="P309" s="3" t="s">
        <v>20</v>
      </c>
      <c r="Q309" s="3"/>
    </row>
    <row r="310" spans="2:29" ht="12.75">
      <c r="B310" s="47" t="s">
        <v>20</v>
      </c>
      <c r="C310" s="12" t="s">
        <v>20</v>
      </c>
      <c r="D310" s="8" t="s">
        <v>20</v>
      </c>
      <c r="E310" s="102" t="s">
        <v>20</v>
      </c>
      <c r="F310" s="3" t="s">
        <v>20</v>
      </c>
      <c r="G310" s="3" t="s">
        <v>20</v>
      </c>
      <c r="H310" s="3" t="s">
        <v>20</v>
      </c>
      <c r="I310" s="3" t="s">
        <v>20</v>
      </c>
      <c r="J310" s="4" t="s">
        <v>20</v>
      </c>
      <c r="K310" s="19" t="s">
        <v>20</v>
      </c>
      <c r="L310" s="6" t="s">
        <v>20</v>
      </c>
      <c r="M310" s="7" t="s">
        <v>20</v>
      </c>
      <c r="N310" s="3" t="s">
        <v>20</v>
      </c>
      <c r="O310" s="9" t="s">
        <v>20</v>
      </c>
      <c r="P310" s="3" t="s">
        <v>20</v>
      </c>
      <c r="Q310" s="3"/>
      <c r="AC310" s="115"/>
    </row>
    <row r="311" spans="2:40" ht="12.75">
      <c r="B311" s="116" t="s">
        <v>141</v>
      </c>
      <c r="C311" s="17"/>
      <c r="D311" s="17"/>
      <c r="E311" s="17" t="s">
        <v>20</v>
      </c>
      <c r="F311" s="86"/>
      <c r="G311" s="17"/>
      <c r="H311" s="17"/>
      <c r="I311" s="17"/>
      <c r="J311" s="86"/>
      <c r="K311" s="94"/>
      <c r="L311" s="111"/>
      <c r="M311" s="95" t="s">
        <v>20</v>
      </c>
      <c r="AC311" s="117" t="s">
        <v>142</v>
      </c>
      <c r="AD311" s="16"/>
      <c r="AE311" s="17"/>
      <c r="AF311" s="17" t="s">
        <v>20</v>
      </c>
      <c r="AG311" s="86"/>
      <c r="AH311" s="17"/>
      <c r="AI311" s="17"/>
      <c r="AJ311" s="17"/>
      <c r="AK311" s="86"/>
      <c r="AL311" s="94"/>
      <c r="AM311" s="111"/>
      <c r="AN311" s="95" t="s">
        <v>20</v>
      </c>
    </row>
    <row r="312" spans="2:40" ht="12.75">
      <c r="B312" s="47" t="s">
        <v>13</v>
      </c>
      <c r="C312" s="17" t="s">
        <v>20</v>
      </c>
      <c r="D312" s="17" t="s">
        <v>20</v>
      </c>
      <c r="E312" s="17" t="s">
        <v>20</v>
      </c>
      <c r="F312" s="86" t="s">
        <v>20</v>
      </c>
      <c r="G312" s="17" t="s">
        <v>20</v>
      </c>
      <c r="H312" s="17" t="str">
        <f>D312</f>
        <v> </v>
      </c>
      <c r="I312" s="17" t="str">
        <f>E312</f>
        <v> </v>
      </c>
      <c r="J312" s="86" t="s">
        <v>20</v>
      </c>
      <c r="K312" s="94" t="str">
        <f>C312</f>
        <v> </v>
      </c>
      <c r="L312" s="20" t="s">
        <v>20</v>
      </c>
      <c r="M312" s="95" t="s">
        <v>20</v>
      </c>
      <c r="AC312" s="118" t="s">
        <v>13</v>
      </c>
      <c r="AD312" s="36" t="s">
        <v>20</v>
      </c>
      <c r="AE312" s="17" t="s">
        <v>20</v>
      </c>
      <c r="AF312" s="17" t="s">
        <v>20</v>
      </c>
      <c r="AG312" s="86" t="s">
        <v>20</v>
      </c>
      <c r="AH312" s="17" t="s">
        <v>20</v>
      </c>
      <c r="AI312" s="17" t="str">
        <f>AE312</f>
        <v> </v>
      </c>
      <c r="AJ312" s="17" t="str">
        <f>AF312</f>
        <v> </v>
      </c>
      <c r="AK312" s="86" t="s">
        <v>20</v>
      </c>
      <c r="AL312" s="94" t="str">
        <f>AD312</f>
        <v> </v>
      </c>
      <c r="AM312" s="20" t="s">
        <v>20</v>
      </c>
      <c r="AN312" s="95" t="s">
        <v>20</v>
      </c>
    </row>
    <row r="313" spans="2:40" ht="12.75">
      <c r="B313" s="47" t="s">
        <v>82</v>
      </c>
      <c r="C313" s="84" t="s">
        <v>1</v>
      </c>
      <c r="D313" s="84" t="s">
        <v>1</v>
      </c>
      <c r="E313" s="84" t="s">
        <v>2</v>
      </c>
      <c r="F313" s="86" t="s">
        <v>3</v>
      </c>
      <c r="G313" s="84" t="s">
        <v>4</v>
      </c>
      <c r="H313" s="84" t="s">
        <v>5</v>
      </c>
      <c r="I313" s="84" t="s">
        <v>18</v>
      </c>
      <c r="J313" s="86" t="s">
        <v>7</v>
      </c>
      <c r="K313" s="94" t="s">
        <v>143</v>
      </c>
      <c r="L313" s="20" t="s">
        <v>9</v>
      </c>
      <c r="M313" s="95" t="s">
        <v>10</v>
      </c>
      <c r="AC313" s="119" t="s">
        <v>82</v>
      </c>
      <c r="AD313" s="120" t="s">
        <v>1</v>
      </c>
      <c r="AE313" s="121" t="s">
        <v>1</v>
      </c>
      <c r="AF313" s="121" t="s">
        <v>2</v>
      </c>
      <c r="AG313" s="122" t="s">
        <v>3</v>
      </c>
      <c r="AH313" s="121" t="s">
        <v>4</v>
      </c>
      <c r="AI313" s="121" t="s">
        <v>5</v>
      </c>
      <c r="AJ313" s="121" t="s">
        <v>18</v>
      </c>
      <c r="AK313" s="122" t="s">
        <v>7</v>
      </c>
      <c r="AL313" s="123" t="s">
        <v>143</v>
      </c>
      <c r="AM313" s="124" t="s">
        <v>9</v>
      </c>
      <c r="AN313" s="125" t="s">
        <v>10</v>
      </c>
    </row>
    <row r="314" spans="2:40" ht="12.75">
      <c r="B314" s="126" t="s">
        <v>20</v>
      </c>
      <c r="C314" s="127" t="s">
        <v>3</v>
      </c>
      <c r="D314" s="84" t="s">
        <v>20</v>
      </c>
      <c r="E314" s="84" t="s">
        <v>20</v>
      </c>
      <c r="F314" s="86" t="s">
        <v>20</v>
      </c>
      <c r="G314" s="84" t="s">
        <v>20</v>
      </c>
      <c r="H314" s="84" t="s">
        <v>20</v>
      </c>
      <c r="I314" s="84" t="s">
        <v>20</v>
      </c>
      <c r="J314" s="86" t="s">
        <v>20</v>
      </c>
      <c r="K314" s="94" t="s">
        <v>20</v>
      </c>
      <c r="L314" s="20" t="s">
        <v>20</v>
      </c>
      <c r="M314" s="128" t="s">
        <v>20</v>
      </c>
      <c r="AC314" s="129" t="s">
        <v>20</v>
      </c>
      <c r="AD314" s="127" t="s">
        <v>3</v>
      </c>
      <c r="AE314" s="130" t="s">
        <v>20</v>
      </c>
      <c r="AF314" s="131" t="s">
        <v>20</v>
      </c>
      <c r="AG314" s="132" t="s">
        <v>20</v>
      </c>
      <c r="AH314" s="131" t="s">
        <v>20</v>
      </c>
      <c r="AI314" s="131" t="s">
        <v>20</v>
      </c>
      <c r="AJ314" s="131" t="s">
        <v>20</v>
      </c>
      <c r="AK314" s="132" t="s">
        <v>20</v>
      </c>
      <c r="AL314" s="133" t="s">
        <v>20</v>
      </c>
      <c r="AM314" s="134" t="s">
        <v>20</v>
      </c>
      <c r="AN314" s="135" t="s">
        <v>144</v>
      </c>
    </row>
    <row r="315" spans="2:40" ht="12.75">
      <c r="B315" s="32" t="s">
        <v>24</v>
      </c>
      <c r="C315" s="12">
        <v>32</v>
      </c>
      <c r="D315" s="93">
        <v>32</v>
      </c>
      <c r="E315" s="93">
        <v>62</v>
      </c>
      <c r="F315" s="8">
        <f>D315/E315</f>
        <v>0.5161290322580645</v>
      </c>
      <c r="G315" s="93">
        <v>1</v>
      </c>
      <c r="H315" s="93">
        <f>D315</f>
        <v>32</v>
      </c>
      <c r="I315" s="93">
        <f>E315</f>
        <v>62</v>
      </c>
      <c r="J315" s="8">
        <f>F315</f>
        <v>0.5161290322580645</v>
      </c>
      <c r="K315" s="19">
        <f>C315</f>
        <v>32</v>
      </c>
      <c r="L315" s="20">
        <f>H315/K315</f>
        <v>1</v>
      </c>
      <c r="M315" s="21" t="s">
        <v>56</v>
      </c>
      <c r="AC315" s="119" t="s">
        <v>145</v>
      </c>
      <c r="AD315" s="136">
        <v>25</v>
      </c>
      <c r="AE315" s="137" t="s">
        <v>20</v>
      </c>
      <c r="AF315" s="137" t="s">
        <v>20</v>
      </c>
      <c r="AG315" s="138" t="s">
        <v>20</v>
      </c>
      <c r="AH315" s="137" t="s">
        <v>20</v>
      </c>
      <c r="AI315" s="137" t="str">
        <f>AE315</f>
        <v> </v>
      </c>
      <c r="AJ315" s="137" t="str">
        <f>AF315</f>
        <v> </v>
      </c>
      <c r="AK315" s="138" t="s">
        <v>20</v>
      </c>
      <c r="AL315" s="139">
        <f>AD315</f>
        <v>25</v>
      </c>
      <c r="AM315" s="140" t="s">
        <v>20</v>
      </c>
      <c r="AN315" s="141" t="s">
        <v>20</v>
      </c>
    </row>
    <row r="316" spans="2:40" ht="12.75">
      <c r="B316" s="47" t="s">
        <v>20</v>
      </c>
      <c r="C316" s="8">
        <v>0.6</v>
      </c>
      <c r="D316" s="93">
        <v>21</v>
      </c>
      <c r="E316" s="93">
        <v>45</v>
      </c>
      <c r="F316" s="8">
        <f>D316/E316</f>
        <v>0.4666666666666667</v>
      </c>
      <c r="G316" s="93">
        <v>0</v>
      </c>
      <c r="H316" s="93">
        <f aca="true" t="shared" si="11" ref="H316:I319">H315+D316</f>
        <v>53</v>
      </c>
      <c r="I316" s="93">
        <f t="shared" si="11"/>
        <v>107</v>
      </c>
      <c r="J316" s="8">
        <f>H316/I316</f>
        <v>0.4953271028037383</v>
      </c>
      <c r="K316" s="19">
        <f>C315*2</f>
        <v>64</v>
      </c>
      <c r="L316" s="20">
        <f>H316/K316</f>
        <v>0.828125</v>
      </c>
      <c r="M316" s="142" t="s">
        <v>108</v>
      </c>
      <c r="AC316" s="119" t="s">
        <v>20</v>
      </c>
      <c r="AD316" s="143">
        <v>0.45</v>
      </c>
      <c r="AE316" s="144" t="s">
        <v>20</v>
      </c>
      <c r="AF316" s="144" t="s">
        <v>20</v>
      </c>
      <c r="AG316" s="145" t="s">
        <v>20</v>
      </c>
      <c r="AH316" s="144" t="s">
        <v>20</v>
      </c>
      <c r="AI316" s="144" t="s">
        <v>20</v>
      </c>
      <c r="AJ316" s="144" t="s">
        <v>20</v>
      </c>
      <c r="AK316" s="145" t="s">
        <v>20</v>
      </c>
      <c r="AL316" s="146">
        <f>AD315*2</f>
        <v>50</v>
      </c>
      <c r="AM316" s="147" t="s">
        <v>20</v>
      </c>
      <c r="AN316" s="148" t="s">
        <v>20</v>
      </c>
    </row>
    <row r="317" spans="2:40" ht="12.75">
      <c r="B317" s="47" t="s">
        <v>20</v>
      </c>
      <c r="C317" s="17"/>
      <c r="D317" s="93">
        <v>18</v>
      </c>
      <c r="E317" s="93">
        <v>36</v>
      </c>
      <c r="F317" s="8">
        <f>D317/E317</f>
        <v>0.5</v>
      </c>
      <c r="G317" s="93">
        <v>0</v>
      </c>
      <c r="H317" s="93">
        <f t="shared" si="11"/>
        <v>71</v>
      </c>
      <c r="I317" s="93">
        <f t="shared" si="11"/>
        <v>143</v>
      </c>
      <c r="J317" s="8">
        <f>H317/I317</f>
        <v>0.4965034965034965</v>
      </c>
      <c r="K317" s="19">
        <f>C315*3</f>
        <v>96</v>
      </c>
      <c r="L317" s="20">
        <f>H317/K317</f>
        <v>0.7395833333333334</v>
      </c>
      <c r="M317" s="21" t="s">
        <v>26</v>
      </c>
      <c r="R317" s="32" t="s">
        <v>20</v>
      </c>
      <c r="AC317" s="119" t="s">
        <v>20</v>
      </c>
      <c r="AD317" s="136"/>
      <c r="AE317" s="149" t="s">
        <v>20</v>
      </c>
      <c r="AF317" s="149" t="s">
        <v>20</v>
      </c>
      <c r="AG317" s="150" t="s">
        <v>20</v>
      </c>
      <c r="AH317" s="149" t="s">
        <v>20</v>
      </c>
      <c r="AI317" s="149" t="s">
        <v>20</v>
      </c>
      <c r="AJ317" s="149" t="s">
        <v>20</v>
      </c>
      <c r="AK317" s="150" t="s">
        <v>20</v>
      </c>
      <c r="AL317" s="151">
        <f>AD315*3</f>
        <v>75</v>
      </c>
      <c r="AM317" s="152" t="s">
        <v>20</v>
      </c>
      <c r="AN317" s="141" t="s">
        <v>20</v>
      </c>
    </row>
    <row r="318" spans="2:40" ht="12.75">
      <c r="B318" s="116"/>
      <c r="C318" s="17"/>
      <c r="D318" s="93">
        <v>25</v>
      </c>
      <c r="E318" s="93">
        <v>52</v>
      </c>
      <c r="F318" s="8">
        <f>D318/E318</f>
        <v>0.4807692307692308</v>
      </c>
      <c r="G318" s="93">
        <v>0</v>
      </c>
      <c r="H318" s="93">
        <f t="shared" si="11"/>
        <v>96</v>
      </c>
      <c r="I318" s="93">
        <f t="shared" si="11"/>
        <v>195</v>
      </c>
      <c r="J318" s="8">
        <f>H318/I318</f>
        <v>0.49230769230769234</v>
      </c>
      <c r="K318" s="19">
        <f>C315*4</f>
        <v>128</v>
      </c>
      <c r="L318" s="20">
        <f>H318/K318</f>
        <v>0.75</v>
      </c>
      <c r="M318" s="21" t="s">
        <v>40</v>
      </c>
      <c r="AC318" s="153"/>
      <c r="AD318" s="154"/>
      <c r="AE318" s="144" t="s">
        <v>20</v>
      </c>
      <c r="AF318" s="144" t="s">
        <v>20</v>
      </c>
      <c r="AG318" s="145" t="s">
        <v>20</v>
      </c>
      <c r="AH318" s="144" t="s">
        <v>20</v>
      </c>
      <c r="AI318" s="144" t="s">
        <v>20</v>
      </c>
      <c r="AJ318" s="144" t="s">
        <v>20</v>
      </c>
      <c r="AK318" s="145" t="s">
        <v>20</v>
      </c>
      <c r="AL318" s="146">
        <f>AD315*4</f>
        <v>100</v>
      </c>
      <c r="AM318" s="147" t="s">
        <v>20</v>
      </c>
      <c r="AN318" s="148" t="s">
        <v>20</v>
      </c>
    </row>
    <row r="319" spans="2:40" ht="12.75">
      <c r="B319" s="116"/>
      <c r="C319" s="17"/>
      <c r="D319" s="93">
        <v>32</v>
      </c>
      <c r="E319" s="93">
        <v>68</v>
      </c>
      <c r="F319" s="8">
        <f>D319/E319</f>
        <v>0.47058823529411764</v>
      </c>
      <c r="G319" s="93">
        <v>2</v>
      </c>
      <c r="H319" s="93">
        <f t="shared" si="11"/>
        <v>128</v>
      </c>
      <c r="I319" s="93">
        <f t="shared" si="11"/>
        <v>263</v>
      </c>
      <c r="J319" s="97">
        <f>H319/I319</f>
        <v>0.4866920152091255</v>
      </c>
      <c r="K319" s="19">
        <f>C315*5</f>
        <v>160</v>
      </c>
      <c r="L319" s="20">
        <f>H319/K319</f>
        <v>0.8</v>
      </c>
      <c r="M319" s="21" t="s">
        <v>25</v>
      </c>
      <c r="R319" s="32" t="s">
        <v>20</v>
      </c>
      <c r="AC319" s="153"/>
      <c r="AD319" s="155"/>
      <c r="AE319" s="156" t="s">
        <v>20</v>
      </c>
      <c r="AF319" s="156" t="s">
        <v>20</v>
      </c>
      <c r="AG319" s="157" t="s">
        <v>20</v>
      </c>
      <c r="AH319" s="156" t="s">
        <v>20</v>
      </c>
      <c r="AI319" s="156" t="s">
        <v>20</v>
      </c>
      <c r="AJ319" s="156" t="s">
        <v>20</v>
      </c>
      <c r="AK319" s="158" t="s">
        <v>20</v>
      </c>
      <c r="AL319" s="159">
        <f>AD315*5</f>
        <v>125</v>
      </c>
      <c r="AM319" s="124" t="s">
        <v>20</v>
      </c>
      <c r="AN319" s="141" t="s">
        <v>20</v>
      </c>
    </row>
    <row r="320" spans="2:40" ht="12.75">
      <c r="B320" s="116" t="s">
        <v>20</v>
      </c>
      <c r="C320" s="17"/>
      <c r="D320" s="93"/>
      <c r="E320" s="93"/>
      <c r="F320" s="8"/>
      <c r="G320" s="160">
        <f>SUM(G315:G319)</f>
        <v>3</v>
      </c>
      <c r="H320" s="93"/>
      <c r="I320" s="93"/>
      <c r="J320" s="8"/>
      <c r="K320" s="19"/>
      <c r="L320" s="20"/>
      <c r="M320" s="128" t="s">
        <v>20</v>
      </c>
      <c r="AC320" s="161"/>
      <c r="AD320" s="162"/>
      <c r="AE320" s="163" t="s">
        <v>20</v>
      </c>
      <c r="AF320" s="163" t="s">
        <v>20</v>
      </c>
      <c r="AG320" s="150"/>
      <c r="AH320" s="164" t="s">
        <v>20</v>
      </c>
      <c r="AI320" s="163" t="s">
        <v>20</v>
      </c>
      <c r="AJ320" s="163" t="s">
        <v>20</v>
      </c>
      <c r="AK320" s="165" t="s">
        <v>20</v>
      </c>
      <c r="AL320" s="166"/>
      <c r="AM320" s="152" t="s">
        <v>20</v>
      </c>
      <c r="AN320" s="135" t="s">
        <v>146</v>
      </c>
    </row>
    <row r="321" spans="2:40" ht="12.75">
      <c r="B321" s="32" t="s">
        <v>25</v>
      </c>
      <c r="C321" s="9">
        <v>27</v>
      </c>
      <c r="D321" s="93">
        <v>27</v>
      </c>
      <c r="E321" s="93">
        <v>74</v>
      </c>
      <c r="F321" s="8">
        <f>D321/E321</f>
        <v>0.36486486486486486</v>
      </c>
      <c r="G321" s="93">
        <v>2</v>
      </c>
      <c r="H321" s="93">
        <f>D321</f>
        <v>27</v>
      </c>
      <c r="I321" s="93">
        <f>E321</f>
        <v>74</v>
      </c>
      <c r="J321" s="8">
        <f>H321/I321</f>
        <v>0.36486486486486486</v>
      </c>
      <c r="K321" s="19">
        <f>C321</f>
        <v>27</v>
      </c>
      <c r="L321" s="20">
        <f>H321/K321</f>
        <v>1</v>
      </c>
      <c r="M321" s="21" t="s">
        <v>40</v>
      </c>
      <c r="R321" s="32" t="s">
        <v>20</v>
      </c>
      <c r="AC321" s="119" t="s">
        <v>147</v>
      </c>
      <c r="AD321" s="167">
        <v>30</v>
      </c>
      <c r="AE321" s="137" t="s">
        <v>20</v>
      </c>
      <c r="AF321" s="137" t="s">
        <v>20</v>
      </c>
      <c r="AG321" s="138" t="s">
        <v>20</v>
      </c>
      <c r="AH321" s="137" t="s">
        <v>20</v>
      </c>
      <c r="AI321" s="137" t="s">
        <v>20</v>
      </c>
      <c r="AJ321" s="137" t="s">
        <v>20</v>
      </c>
      <c r="AK321" s="138" t="s">
        <v>20</v>
      </c>
      <c r="AL321" s="139">
        <f>AD321</f>
        <v>30</v>
      </c>
      <c r="AM321" s="140" t="s">
        <v>20</v>
      </c>
      <c r="AN321" s="141" t="s">
        <v>20</v>
      </c>
    </row>
    <row r="322" spans="2:40" ht="12.75">
      <c r="B322" s="116"/>
      <c r="C322" s="86">
        <v>0.5</v>
      </c>
      <c r="D322" s="93">
        <v>19</v>
      </c>
      <c r="E322" s="93">
        <v>50</v>
      </c>
      <c r="F322" s="8">
        <f>D322/E322</f>
        <v>0.38</v>
      </c>
      <c r="G322" s="93">
        <v>0</v>
      </c>
      <c r="H322" s="93">
        <f aca="true" t="shared" si="12" ref="H322:I325">H321+D322</f>
        <v>46</v>
      </c>
      <c r="I322" s="93">
        <f t="shared" si="12"/>
        <v>124</v>
      </c>
      <c r="J322" s="8">
        <f>H322/I322</f>
        <v>0.3709677419354839</v>
      </c>
      <c r="K322" s="19">
        <f>C321*2</f>
        <v>54</v>
      </c>
      <c r="L322" s="20">
        <f>H322/K322</f>
        <v>0.8518518518518519</v>
      </c>
      <c r="M322" s="21" t="s">
        <v>26</v>
      </c>
      <c r="AC322" s="153"/>
      <c r="AD322" s="143">
        <v>0.55</v>
      </c>
      <c r="AE322" s="144" t="s">
        <v>20</v>
      </c>
      <c r="AF322" s="144" t="s">
        <v>20</v>
      </c>
      <c r="AG322" s="145" t="s">
        <v>20</v>
      </c>
      <c r="AH322" s="144" t="s">
        <v>20</v>
      </c>
      <c r="AI322" s="144" t="s">
        <v>20</v>
      </c>
      <c r="AJ322" s="144" t="s">
        <v>20</v>
      </c>
      <c r="AK322" s="145" t="s">
        <v>20</v>
      </c>
      <c r="AL322" s="146">
        <f>AD321*2</f>
        <v>60</v>
      </c>
      <c r="AM322" s="147" t="s">
        <v>20</v>
      </c>
      <c r="AN322" s="148" t="s">
        <v>20</v>
      </c>
    </row>
    <row r="323" spans="2:40" ht="12.75">
      <c r="B323" s="116"/>
      <c r="C323" s="17"/>
      <c r="D323" s="93">
        <v>22</v>
      </c>
      <c r="E323" s="93">
        <v>79</v>
      </c>
      <c r="F323" s="8">
        <f>D323/E323</f>
        <v>0.27848101265822783</v>
      </c>
      <c r="G323" s="93">
        <v>0</v>
      </c>
      <c r="H323" s="93">
        <f t="shared" si="12"/>
        <v>68</v>
      </c>
      <c r="I323" s="93">
        <f t="shared" si="12"/>
        <v>203</v>
      </c>
      <c r="J323" s="8">
        <f>H323/I323</f>
        <v>0.33497536945812806</v>
      </c>
      <c r="K323" s="19">
        <f>C321*3</f>
        <v>81</v>
      </c>
      <c r="L323" s="20">
        <f>H323/K323</f>
        <v>0.8395061728395061</v>
      </c>
      <c r="M323" s="21" t="s">
        <v>56</v>
      </c>
      <c r="R323" s="32" t="s">
        <v>20</v>
      </c>
      <c r="AC323" s="153"/>
      <c r="AD323" s="136"/>
      <c r="AE323" s="149" t="s">
        <v>20</v>
      </c>
      <c r="AF323" s="149" t="s">
        <v>20</v>
      </c>
      <c r="AG323" s="150" t="s">
        <v>20</v>
      </c>
      <c r="AH323" s="149" t="s">
        <v>20</v>
      </c>
      <c r="AI323" s="149" t="s">
        <v>20</v>
      </c>
      <c r="AJ323" s="149" t="s">
        <v>20</v>
      </c>
      <c r="AK323" s="150" t="s">
        <v>20</v>
      </c>
      <c r="AL323" s="151">
        <f>AD321*3</f>
        <v>90</v>
      </c>
      <c r="AM323" s="152" t="s">
        <v>20</v>
      </c>
      <c r="AN323" s="141" t="s">
        <v>20</v>
      </c>
    </row>
    <row r="324" spans="2:40" ht="12.75">
      <c r="B324" s="116"/>
      <c r="C324" s="17"/>
      <c r="D324" s="93">
        <v>16</v>
      </c>
      <c r="E324" s="93">
        <v>40</v>
      </c>
      <c r="F324" s="8">
        <f>D324/E324</f>
        <v>0.4</v>
      </c>
      <c r="G324" s="93">
        <v>0</v>
      </c>
      <c r="H324" s="93">
        <f t="shared" si="12"/>
        <v>84</v>
      </c>
      <c r="I324" s="93">
        <f t="shared" si="12"/>
        <v>243</v>
      </c>
      <c r="J324" s="8">
        <f>H324/I324</f>
        <v>0.345679012345679</v>
      </c>
      <c r="K324" s="19">
        <f>C321*4</f>
        <v>108</v>
      </c>
      <c r="L324" s="20">
        <f>H324/K324</f>
        <v>0.7777777777777778</v>
      </c>
      <c r="M324" s="142" t="s">
        <v>108</v>
      </c>
      <c r="AC324" s="153"/>
      <c r="AD324" s="154"/>
      <c r="AE324" s="144" t="s">
        <v>20</v>
      </c>
      <c r="AF324" s="144" t="s">
        <v>20</v>
      </c>
      <c r="AG324" s="145" t="s">
        <v>20</v>
      </c>
      <c r="AH324" s="144" t="s">
        <v>20</v>
      </c>
      <c r="AI324" s="144" t="s">
        <v>20</v>
      </c>
      <c r="AJ324" s="144" t="s">
        <v>20</v>
      </c>
      <c r="AK324" s="145" t="s">
        <v>20</v>
      </c>
      <c r="AL324" s="146">
        <f>AD321*4</f>
        <v>120</v>
      </c>
      <c r="AM324" s="147" t="s">
        <v>20</v>
      </c>
      <c r="AN324" s="148" t="s">
        <v>20</v>
      </c>
    </row>
    <row r="325" spans="2:40" ht="12.75">
      <c r="B325" s="116"/>
      <c r="C325" s="17"/>
      <c r="D325" s="93">
        <v>18</v>
      </c>
      <c r="E325" s="93">
        <v>68</v>
      </c>
      <c r="F325" s="8">
        <f>D325/E325</f>
        <v>0.2647058823529412</v>
      </c>
      <c r="G325" s="93">
        <v>0</v>
      </c>
      <c r="H325" s="93">
        <f t="shared" si="12"/>
        <v>102</v>
      </c>
      <c r="I325" s="93">
        <f t="shared" si="12"/>
        <v>311</v>
      </c>
      <c r="J325" s="97">
        <f>H325/I325</f>
        <v>0.3279742765273312</v>
      </c>
      <c r="K325" s="19">
        <f>C321*5</f>
        <v>135</v>
      </c>
      <c r="L325" s="20">
        <f>H325/K325</f>
        <v>0.7555555555555555</v>
      </c>
      <c r="M325" s="21" t="s">
        <v>24</v>
      </c>
      <c r="R325" s="32" t="s">
        <v>20</v>
      </c>
      <c r="AC325" s="153"/>
      <c r="AD325" s="155"/>
      <c r="AE325" s="156" t="s">
        <v>20</v>
      </c>
      <c r="AF325" s="156" t="s">
        <v>20</v>
      </c>
      <c r="AG325" s="157" t="s">
        <v>20</v>
      </c>
      <c r="AH325" s="156" t="s">
        <v>20</v>
      </c>
      <c r="AI325" s="156" t="s">
        <v>20</v>
      </c>
      <c r="AJ325" s="156" t="s">
        <v>20</v>
      </c>
      <c r="AK325" s="158" t="s">
        <v>20</v>
      </c>
      <c r="AL325" s="159">
        <f>AD321*5</f>
        <v>150</v>
      </c>
      <c r="AM325" s="124" t="s">
        <v>20</v>
      </c>
      <c r="AN325" s="141" t="s">
        <v>20</v>
      </c>
    </row>
    <row r="326" spans="2:40" ht="12.75">
      <c r="B326" s="116" t="s">
        <v>20</v>
      </c>
      <c r="C326" s="17"/>
      <c r="D326" s="93"/>
      <c r="E326" s="93"/>
      <c r="F326" s="8"/>
      <c r="G326" s="160">
        <f>SUM(G321:G325)</f>
        <v>2</v>
      </c>
      <c r="H326" s="93"/>
      <c r="I326" s="93"/>
      <c r="J326" s="8"/>
      <c r="K326" s="19"/>
      <c r="L326" s="20"/>
      <c r="M326" s="128" t="s">
        <v>20</v>
      </c>
      <c r="AC326" s="161"/>
      <c r="AD326" s="162"/>
      <c r="AE326" s="163" t="s">
        <v>20</v>
      </c>
      <c r="AF326" s="163" t="s">
        <v>20</v>
      </c>
      <c r="AG326" s="150" t="s">
        <v>20</v>
      </c>
      <c r="AH326" s="164" t="s">
        <v>20</v>
      </c>
      <c r="AI326" s="163" t="s">
        <v>20</v>
      </c>
      <c r="AJ326" s="163" t="s">
        <v>20</v>
      </c>
      <c r="AK326" s="165" t="s">
        <v>20</v>
      </c>
      <c r="AL326" s="166"/>
      <c r="AM326" s="152" t="s">
        <v>20</v>
      </c>
      <c r="AN326" s="135" t="s">
        <v>148</v>
      </c>
    </row>
    <row r="327" spans="2:40" ht="12.75">
      <c r="B327" s="32" t="s">
        <v>40</v>
      </c>
      <c r="C327" s="17">
        <v>17</v>
      </c>
      <c r="D327" s="93">
        <v>12</v>
      </c>
      <c r="E327" s="93">
        <v>74</v>
      </c>
      <c r="F327" s="8">
        <f>D327/E327</f>
        <v>0.16216216216216217</v>
      </c>
      <c r="G327" s="93">
        <v>0</v>
      </c>
      <c r="H327" s="93">
        <f>D327</f>
        <v>12</v>
      </c>
      <c r="I327" s="93">
        <f>E327</f>
        <v>74</v>
      </c>
      <c r="J327" s="8">
        <f>H327/I327</f>
        <v>0.16216216216216217</v>
      </c>
      <c r="K327" s="19">
        <f>C327</f>
        <v>17</v>
      </c>
      <c r="L327" s="20">
        <f>H327/K327</f>
        <v>0.7058823529411765</v>
      </c>
      <c r="M327" s="21" t="s">
        <v>25</v>
      </c>
      <c r="R327" s="32" t="s">
        <v>20</v>
      </c>
      <c r="AC327" s="119" t="s">
        <v>149</v>
      </c>
      <c r="AD327" s="167">
        <v>27</v>
      </c>
      <c r="AE327" s="137" t="s">
        <v>20</v>
      </c>
      <c r="AF327" s="137" t="s">
        <v>20</v>
      </c>
      <c r="AG327" s="138" t="s">
        <v>20</v>
      </c>
      <c r="AH327" s="137" t="s">
        <v>20</v>
      </c>
      <c r="AI327" s="137" t="s">
        <v>20</v>
      </c>
      <c r="AJ327" s="137" t="s">
        <v>20</v>
      </c>
      <c r="AK327" s="138" t="s">
        <v>20</v>
      </c>
      <c r="AL327" s="139">
        <f>AD327</f>
        <v>27</v>
      </c>
      <c r="AM327" s="140" t="s">
        <v>20</v>
      </c>
      <c r="AN327" s="141" t="s">
        <v>20</v>
      </c>
    </row>
    <row r="328" spans="2:40" ht="12.75">
      <c r="B328" s="116"/>
      <c r="C328" s="86">
        <v>0.3</v>
      </c>
      <c r="D328" s="93">
        <v>17</v>
      </c>
      <c r="E328" s="93">
        <v>53</v>
      </c>
      <c r="F328" s="8">
        <f>D328/E328</f>
        <v>0.32075471698113206</v>
      </c>
      <c r="G328" s="93">
        <v>2</v>
      </c>
      <c r="H328" s="93">
        <f aca="true" t="shared" si="13" ref="H328:I331">H327+D328</f>
        <v>29</v>
      </c>
      <c r="I328" s="93">
        <f t="shared" si="13"/>
        <v>127</v>
      </c>
      <c r="J328" s="8">
        <f>H328/I328</f>
        <v>0.2283464566929134</v>
      </c>
      <c r="K328" s="19">
        <f>C327*2</f>
        <v>34</v>
      </c>
      <c r="L328" s="20">
        <f>H328/K328</f>
        <v>0.8529411764705882</v>
      </c>
      <c r="M328" s="21" t="s">
        <v>56</v>
      </c>
      <c r="AC328" s="153"/>
      <c r="AD328" s="143">
        <v>0.5</v>
      </c>
      <c r="AE328" s="144" t="s">
        <v>20</v>
      </c>
      <c r="AF328" s="144" t="s">
        <v>20</v>
      </c>
      <c r="AG328" s="145" t="s">
        <v>20</v>
      </c>
      <c r="AH328" s="144" t="s">
        <v>20</v>
      </c>
      <c r="AI328" s="144" t="s">
        <v>20</v>
      </c>
      <c r="AJ328" s="144" t="s">
        <v>20</v>
      </c>
      <c r="AK328" s="145" t="s">
        <v>20</v>
      </c>
      <c r="AL328" s="146">
        <f>AD327*2</f>
        <v>54</v>
      </c>
      <c r="AM328" s="147" t="s">
        <v>20</v>
      </c>
      <c r="AN328" s="148" t="s">
        <v>20</v>
      </c>
    </row>
    <row r="329" spans="2:40" ht="12.75">
      <c r="B329" s="116"/>
      <c r="C329" s="17"/>
      <c r="D329" s="93">
        <v>16</v>
      </c>
      <c r="E329" s="93">
        <v>72</v>
      </c>
      <c r="F329" s="8">
        <f>D329/E329</f>
        <v>0.2222222222222222</v>
      </c>
      <c r="G329" s="93">
        <v>0</v>
      </c>
      <c r="H329" s="93">
        <f t="shared" si="13"/>
        <v>45</v>
      </c>
      <c r="I329" s="93">
        <f t="shared" si="13"/>
        <v>199</v>
      </c>
      <c r="J329" s="8">
        <f>H329/I329</f>
        <v>0.22613065326633167</v>
      </c>
      <c r="K329" s="19">
        <f>C327*3</f>
        <v>51</v>
      </c>
      <c r="L329" s="20">
        <f>H329/K329</f>
        <v>0.8823529411764706</v>
      </c>
      <c r="M329" s="142" t="s">
        <v>108</v>
      </c>
      <c r="AC329" s="153"/>
      <c r="AD329" s="136"/>
      <c r="AE329" s="149" t="s">
        <v>20</v>
      </c>
      <c r="AF329" s="149" t="s">
        <v>20</v>
      </c>
      <c r="AG329" s="150" t="s">
        <v>20</v>
      </c>
      <c r="AH329" s="149" t="s">
        <v>20</v>
      </c>
      <c r="AI329" s="149" t="s">
        <v>20</v>
      </c>
      <c r="AJ329" s="149" t="s">
        <v>20</v>
      </c>
      <c r="AK329" s="150" t="s">
        <v>20</v>
      </c>
      <c r="AL329" s="151">
        <f>AD327*3</f>
        <v>81</v>
      </c>
      <c r="AM329" s="152" t="s">
        <v>20</v>
      </c>
      <c r="AN329" s="141" t="s">
        <v>20</v>
      </c>
    </row>
    <row r="330" spans="2:40" ht="12.75">
      <c r="B330" s="116"/>
      <c r="C330" s="17"/>
      <c r="D330" s="93">
        <v>17</v>
      </c>
      <c r="E330" s="93">
        <v>52</v>
      </c>
      <c r="F330" s="8">
        <f>D330/E330</f>
        <v>0.3269230769230769</v>
      </c>
      <c r="G330" s="93">
        <v>2</v>
      </c>
      <c r="H330" s="93">
        <f t="shared" si="13"/>
        <v>62</v>
      </c>
      <c r="I330" s="93">
        <f t="shared" si="13"/>
        <v>251</v>
      </c>
      <c r="J330" s="8">
        <f>H330/I330</f>
        <v>0.24701195219123506</v>
      </c>
      <c r="K330" s="19">
        <f>C327*4</f>
        <v>68</v>
      </c>
      <c r="L330" s="20">
        <f>H330/K330</f>
        <v>0.9117647058823529</v>
      </c>
      <c r="M330" s="21" t="s">
        <v>24</v>
      </c>
      <c r="AC330" s="153"/>
      <c r="AD330" s="154"/>
      <c r="AE330" s="144" t="s">
        <v>20</v>
      </c>
      <c r="AF330" s="144" t="s">
        <v>20</v>
      </c>
      <c r="AG330" s="145" t="s">
        <v>20</v>
      </c>
      <c r="AH330" s="144" t="s">
        <v>20</v>
      </c>
      <c r="AI330" s="144" t="s">
        <v>20</v>
      </c>
      <c r="AJ330" s="144" t="s">
        <v>20</v>
      </c>
      <c r="AK330" s="145" t="s">
        <v>20</v>
      </c>
      <c r="AL330" s="146">
        <f>AD327*4</f>
        <v>108</v>
      </c>
      <c r="AM330" s="147" t="s">
        <v>20</v>
      </c>
      <c r="AN330" s="148" t="s">
        <v>20</v>
      </c>
    </row>
    <row r="331" spans="2:40" ht="12.75">
      <c r="B331" s="116"/>
      <c r="C331" s="17"/>
      <c r="D331" s="93">
        <v>12</v>
      </c>
      <c r="E331" s="93">
        <v>59</v>
      </c>
      <c r="F331" s="8">
        <f>D331/E331</f>
        <v>0.2033898305084746</v>
      </c>
      <c r="G331" s="93">
        <v>0</v>
      </c>
      <c r="H331" s="93">
        <f t="shared" si="13"/>
        <v>74</v>
      </c>
      <c r="I331" s="93">
        <f t="shared" si="13"/>
        <v>310</v>
      </c>
      <c r="J331" s="97">
        <f>H331/I331</f>
        <v>0.23870967741935484</v>
      </c>
      <c r="K331" s="19">
        <f>C327*5</f>
        <v>85</v>
      </c>
      <c r="L331" s="20">
        <f>H331/K331</f>
        <v>0.8705882352941177</v>
      </c>
      <c r="M331" s="21" t="s">
        <v>26</v>
      </c>
      <c r="AC331" s="153"/>
      <c r="AD331" s="155"/>
      <c r="AE331" s="156" t="s">
        <v>20</v>
      </c>
      <c r="AF331" s="156" t="s">
        <v>20</v>
      </c>
      <c r="AG331" s="157" t="s">
        <v>20</v>
      </c>
      <c r="AH331" s="156" t="s">
        <v>20</v>
      </c>
      <c r="AI331" s="156" t="s">
        <v>20</v>
      </c>
      <c r="AJ331" s="156" t="s">
        <v>20</v>
      </c>
      <c r="AK331" s="158" t="s">
        <v>20</v>
      </c>
      <c r="AL331" s="159">
        <f>AD327*5</f>
        <v>135</v>
      </c>
      <c r="AM331" s="152" t="s">
        <v>20</v>
      </c>
      <c r="AN331" s="141" t="s">
        <v>20</v>
      </c>
    </row>
    <row r="332" spans="2:40" ht="12.75">
      <c r="B332" s="116"/>
      <c r="C332" s="17"/>
      <c r="D332" s="93"/>
      <c r="E332" s="93"/>
      <c r="F332" s="8"/>
      <c r="G332" s="160">
        <f>SUM(G327:G331)</f>
        <v>4</v>
      </c>
      <c r="H332" s="93"/>
      <c r="I332" s="93"/>
      <c r="J332" s="8"/>
      <c r="K332" s="19"/>
      <c r="L332" s="20" t="s">
        <v>20</v>
      </c>
      <c r="M332" s="128" t="s">
        <v>20</v>
      </c>
      <c r="AC332" s="161"/>
      <c r="AD332" s="162"/>
      <c r="AE332" s="163" t="s">
        <v>20</v>
      </c>
      <c r="AF332" s="163" t="s">
        <v>20</v>
      </c>
      <c r="AG332" s="150" t="s">
        <v>20</v>
      </c>
      <c r="AH332" s="164" t="s">
        <v>20</v>
      </c>
      <c r="AI332" s="163" t="s">
        <v>20</v>
      </c>
      <c r="AJ332" s="163" t="s">
        <v>20</v>
      </c>
      <c r="AK332" s="165" t="s">
        <v>20</v>
      </c>
      <c r="AL332" s="166"/>
      <c r="AM332" s="147" t="s">
        <v>20</v>
      </c>
      <c r="AN332" s="135" t="s">
        <v>150</v>
      </c>
    </row>
    <row r="333" spans="2:40" ht="12.75">
      <c r="B333" s="32" t="s">
        <v>26</v>
      </c>
      <c r="C333" s="9">
        <v>25</v>
      </c>
      <c r="D333" s="93">
        <v>22</v>
      </c>
      <c r="E333" s="93">
        <v>48</v>
      </c>
      <c r="F333" s="8">
        <f>D333/E333</f>
        <v>0.4583333333333333</v>
      </c>
      <c r="G333" s="93">
        <v>0</v>
      </c>
      <c r="H333" s="93">
        <f>D333</f>
        <v>22</v>
      </c>
      <c r="I333" s="93">
        <f>E333</f>
        <v>48</v>
      </c>
      <c r="J333" s="8">
        <f>H333/I333</f>
        <v>0.4583333333333333</v>
      </c>
      <c r="K333" s="19">
        <f>C333</f>
        <v>25</v>
      </c>
      <c r="L333" s="20">
        <f>H333/K333</f>
        <v>0.88</v>
      </c>
      <c r="M333" s="142" t="s">
        <v>108</v>
      </c>
      <c r="AC333" s="119" t="s">
        <v>151</v>
      </c>
      <c r="AD333" s="167">
        <v>22</v>
      </c>
      <c r="AE333" s="137" t="s">
        <v>20</v>
      </c>
      <c r="AF333" s="137" t="s">
        <v>20</v>
      </c>
      <c r="AG333" s="138" t="s">
        <v>20</v>
      </c>
      <c r="AH333" s="137" t="s">
        <v>20</v>
      </c>
      <c r="AI333" s="137" t="s">
        <v>20</v>
      </c>
      <c r="AJ333" s="137" t="s">
        <v>20</v>
      </c>
      <c r="AK333" s="138" t="s">
        <v>20</v>
      </c>
      <c r="AL333" s="139">
        <f>AD333</f>
        <v>22</v>
      </c>
      <c r="AM333" s="152" t="s">
        <v>20</v>
      </c>
      <c r="AN333" s="141" t="s">
        <v>20</v>
      </c>
    </row>
    <row r="334" spans="2:40" ht="12.75">
      <c r="B334" s="116"/>
      <c r="C334" s="86">
        <v>0.45</v>
      </c>
      <c r="D334" s="93">
        <v>25</v>
      </c>
      <c r="E334" s="93">
        <v>50</v>
      </c>
      <c r="F334" s="8">
        <f>D334/E334</f>
        <v>0.5</v>
      </c>
      <c r="G334" s="93">
        <v>2</v>
      </c>
      <c r="H334" s="93">
        <f aca="true" t="shared" si="14" ref="H334:I337">H333+D334</f>
        <v>47</v>
      </c>
      <c r="I334" s="93">
        <f t="shared" si="14"/>
        <v>98</v>
      </c>
      <c r="J334" s="8">
        <f>H334/I334</f>
        <v>0.47959183673469385</v>
      </c>
      <c r="K334" s="19">
        <f>C333*2</f>
        <v>50</v>
      </c>
      <c r="L334" s="20">
        <f>H334/K334</f>
        <v>0.94</v>
      </c>
      <c r="M334" s="21" t="s">
        <v>25</v>
      </c>
      <c r="AC334" s="153"/>
      <c r="AD334" s="143">
        <v>0.4</v>
      </c>
      <c r="AE334" s="144" t="s">
        <v>20</v>
      </c>
      <c r="AF334" s="144" t="s">
        <v>20</v>
      </c>
      <c r="AG334" s="145" t="s">
        <v>20</v>
      </c>
      <c r="AH334" s="144" t="s">
        <v>20</v>
      </c>
      <c r="AI334" s="144" t="s">
        <v>20</v>
      </c>
      <c r="AJ334" s="144" t="s">
        <v>20</v>
      </c>
      <c r="AK334" s="145" t="s">
        <v>20</v>
      </c>
      <c r="AL334" s="146">
        <f>AD333*2</f>
        <v>44</v>
      </c>
      <c r="AM334" s="147" t="s">
        <v>20</v>
      </c>
      <c r="AN334" s="148" t="s">
        <v>20</v>
      </c>
    </row>
    <row r="335" spans="2:40" ht="12.75">
      <c r="B335" s="116"/>
      <c r="C335" s="17"/>
      <c r="D335" s="93">
        <v>25</v>
      </c>
      <c r="E335" s="93">
        <v>36</v>
      </c>
      <c r="F335" s="8">
        <f>D335/E335</f>
        <v>0.6944444444444444</v>
      </c>
      <c r="G335" s="93">
        <v>2</v>
      </c>
      <c r="H335" s="93">
        <f t="shared" si="14"/>
        <v>72</v>
      </c>
      <c r="I335" s="93">
        <f t="shared" si="14"/>
        <v>134</v>
      </c>
      <c r="J335" s="8">
        <f>H335/I335</f>
        <v>0.5373134328358209</v>
      </c>
      <c r="K335" s="19">
        <f>C333*3</f>
        <v>75</v>
      </c>
      <c r="L335" s="20">
        <f>H335/K335</f>
        <v>0.96</v>
      </c>
      <c r="M335" s="21" t="s">
        <v>24</v>
      </c>
      <c r="AC335" s="153"/>
      <c r="AD335" s="136"/>
      <c r="AE335" s="149" t="s">
        <v>20</v>
      </c>
      <c r="AF335" s="149" t="s">
        <v>20</v>
      </c>
      <c r="AG335" s="150" t="s">
        <v>20</v>
      </c>
      <c r="AH335" s="149" t="s">
        <v>20</v>
      </c>
      <c r="AI335" s="149" t="s">
        <v>20</v>
      </c>
      <c r="AJ335" s="149" t="s">
        <v>20</v>
      </c>
      <c r="AK335" s="150" t="s">
        <v>20</v>
      </c>
      <c r="AL335" s="151">
        <f>AD333*3</f>
        <v>66</v>
      </c>
      <c r="AM335" s="152" t="s">
        <v>20</v>
      </c>
      <c r="AN335" s="141" t="s">
        <v>20</v>
      </c>
    </row>
    <row r="336" spans="2:40" ht="12.75">
      <c r="B336" s="116"/>
      <c r="C336" s="17"/>
      <c r="D336" s="93">
        <v>20</v>
      </c>
      <c r="E336" s="93">
        <v>66</v>
      </c>
      <c r="F336" s="8">
        <f>D336/E336</f>
        <v>0.30303030303030304</v>
      </c>
      <c r="G336" s="93">
        <v>0</v>
      </c>
      <c r="H336" s="93">
        <f t="shared" si="14"/>
        <v>92</v>
      </c>
      <c r="I336" s="93">
        <f t="shared" si="14"/>
        <v>200</v>
      </c>
      <c r="J336" s="8">
        <f>H336/I336</f>
        <v>0.46</v>
      </c>
      <c r="K336" s="19">
        <f>C333*4</f>
        <v>100</v>
      </c>
      <c r="L336" s="20">
        <f>H336/K336</f>
        <v>0.92</v>
      </c>
      <c r="M336" s="21" t="s">
        <v>56</v>
      </c>
      <c r="AC336" s="153"/>
      <c r="AD336" s="154"/>
      <c r="AE336" s="144" t="s">
        <v>20</v>
      </c>
      <c r="AF336" s="144" t="s">
        <v>20</v>
      </c>
      <c r="AG336" s="145" t="s">
        <v>20</v>
      </c>
      <c r="AH336" s="144" t="s">
        <v>20</v>
      </c>
      <c r="AI336" s="144" t="s">
        <v>20</v>
      </c>
      <c r="AJ336" s="144" t="s">
        <v>20</v>
      </c>
      <c r="AK336" s="145" t="s">
        <v>20</v>
      </c>
      <c r="AL336" s="146">
        <f>AD333*4</f>
        <v>88</v>
      </c>
      <c r="AM336" s="147" t="s">
        <v>20</v>
      </c>
      <c r="AN336" s="148" t="s">
        <v>20</v>
      </c>
    </row>
    <row r="337" spans="2:40" ht="12.75">
      <c r="B337" s="116"/>
      <c r="C337" s="17"/>
      <c r="D337" s="93">
        <v>25</v>
      </c>
      <c r="E337" s="93">
        <v>59</v>
      </c>
      <c r="F337" s="8">
        <f>D337/E337</f>
        <v>0.423728813559322</v>
      </c>
      <c r="G337" s="93">
        <v>2</v>
      </c>
      <c r="H337" s="93">
        <f t="shared" si="14"/>
        <v>117</v>
      </c>
      <c r="I337" s="93">
        <f t="shared" si="14"/>
        <v>259</v>
      </c>
      <c r="J337" s="97">
        <f>H337/I337</f>
        <v>0.4517374517374517</v>
      </c>
      <c r="K337" s="19">
        <f>C333*5</f>
        <v>125</v>
      </c>
      <c r="L337" s="20">
        <f>H337/K337</f>
        <v>0.936</v>
      </c>
      <c r="M337" s="21" t="s">
        <v>40</v>
      </c>
      <c r="AC337" s="153"/>
      <c r="AD337" s="155"/>
      <c r="AE337" s="156" t="s">
        <v>20</v>
      </c>
      <c r="AF337" s="156" t="s">
        <v>20</v>
      </c>
      <c r="AG337" s="157" t="s">
        <v>20</v>
      </c>
      <c r="AH337" s="156" t="s">
        <v>20</v>
      </c>
      <c r="AI337" s="156" t="s">
        <v>20</v>
      </c>
      <c r="AJ337" s="156" t="s">
        <v>20</v>
      </c>
      <c r="AK337" s="168" t="s">
        <v>20</v>
      </c>
      <c r="AL337" s="169">
        <f>AD333*5</f>
        <v>110</v>
      </c>
      <c r="AM337" s="152" t="s">
        <v>20</v>
      </c>
      <c r="AN337" s="141" t="s">
        <v>20</v>
      </c>
    </row>
    <row r="338" spans="2:40" ht="12.75">
      <c r="B338" s="47" t="s">
        <v>20</v>
      </c>
      <c r="C338" s="17"/>
      <c r="D338" s="93"/>
      <c r="E338" s="93"/>
      <c r="F338" s="8"/>
      <c r="G338" s="160">
        <f>SUM(G333:G337)</f>
        <v>6</v>
      </c>
      <c r="H338" s="93"/>
      <c r="I338" s="93"/>
      <c r="J338" s="8"/>
      <c r="K338" s="19"/>
      <c r="L338" s="20"/>
      <c r="M338" s="128" t="s">
        <v>20</v>
      </c>
      <c r="AC338" s="118" t="s">
        <v>20</v>
      </c>
      <c r="AD338" s="162"/>
      <c r="AE338" s="163" t="s">
        <v>20</v>
      </c>
      <c r="AF338" s="163" t="s">
        <v>20</v>
      </c>
      <c r="AG338" s="150" t="s">
        <v>20</v>
      </c>
      <c r="AH338" s="164" t="s">
        <v>20</v>
      </c>
      <c r="AI338" s="163" t="s">
        <v>20</v>
      </c>
      <c r="AJ338" s="163" t="s">
        <v>20</v>
      </c>
      <c r="AK338" s="170" t="s">
        <v>20</v>
      </c>
      <c r="AL338" s="166"/>
      <c r="AM338" s="147" t="s">
        <v>20</v>
      </c>
      <c r="AN338" s="135" t="s">
        <v>152</v>
      </c>
    </row>
    <row r="339" spans="2:40" ht="12.75">
      <c r="B339" s="171" t="s">
        <v>108</v>
      </c>
      <c r="C339" s="9">
        <v>27</v>
      </c>
      <c r="D339" s="93">
        <v>27</v>
      </c>
      <c r="E339" s="93">
        <v>48</v>
      </c>
      <c r="F339" s="8">
        <f>D339/E339</f>
        <v>0.5625</v>
      </c>
      <c r="G339" s="93">
        <v>2</v>
      </c>
      <c r="H339" s="93">
        <f>D339</f>
        <v>27</v>
      </c>
      <c r="I339" s="93">
        <f>E339</f>
        <v>48</v>
      </c>
      <c r="J339" s="8">
        <f>H339/I339</f>
        <v>0.5625</v>
      </c>
      <c r="K339" s="19">
        <f>C339</f>
        <v>27</v>
      </c>
      <c r="L339" s="20">
        <f>H339/K339</f>
        <v>1</v>
      </c>
      <c r="M339" s="21" t="s">
        <v>26</v>
      </c>
      <c r="AC339" s="119" t="s">
        <v>153</v>
      </c>
      <c r="AD339" s="167">
        <v>25</v>
      </c>
      <c r="AE339" s="137" t="s">
        <v>20</v>
      </c>
      <c r="AF339" s="137" t="s">
        <v>20</v>
      </c>
      <c r="AG339" s="138" t="s">
        <v>20</v>
      </c>
      <c r="AH339" s="137" t="s">
        <v>20</v>
      </c>
      <c r="AI339" s="137" t="s">
        <v>20</v>
      </c>
      <c r="AJ339" s="137" t="s">
        <v>20</v>
      </c>
      <c r="AK339" s="150" t="s">
        <v>20</v>
      </c>
      <c r="AL339" s="139">
        <f>AD339</f>
        <v>25</v>
      </c>
      <c r="AM339" s="152" t="s">
        <v>20</v>
      </c>
      <c r="AN339" s="141" t="s">
        <v>20</v>
      </c>
    </row>
    <row r="340" spans="3:40" ht="12.75">
      <c r="C340" s="86">
        <v>0.5</v>
      </c>
      <c r="D340" s="93">
        <v>27</v>
      </c>
      <c r="E340" s="93">
        <v>45</v>
      </c>
      <c r="F340" s="8">
        <f>D340/E340</f>
        <v>0.6</v>
      </c>
      <c r="G340" s="93">
        <v>2</v>
      </c>
      <c r="H340" s="93">
        <f aca="true" t="shared" si="15" ref="H340:I343">H339+D340</f>
        <v>54</v>
      </c>
      <c r="I340" s="93">
        <f t="shared" si="15"/>
        <v>93</v>
      </c>
      <c r="J340" s="8">
        <f>H340/I340</f>
        <v>0.5806451612903226</v>
      </c>
      <c r="K340" s="19">
        <f>C339*2</f>
        <v>54</v>
      </c>
      <c r="L340" s="20">
        <f>H340/K340</f>
        <v>1</v>
      </c>
      <c r="M340" s="21" t="s">
        <v>24</v>
      </c>
      <c r="AC340" s="153"/>
      <c r="AD340" s="143">
        <v>0.45</v>
      </c>
      <c r="AE340" s="144" t="s">
        <v>20</v>
      </c>
      <c r="AF340" s="144" t="s">
        <v>20</v>
      </c>
      <c r="AG340" s="145" t="s">
        <v>20</v>
      </c>
      <c r="AH340" s="144" t="s">
        <v>20</v>
      </c>
      <c r="AI340" s="144" t="s">
        <v>20</v>
      </c>
      <c r="AJ340" s="144" t="s">
        <v>20</v>
      </c>
      <c r="AK340" s="145" t="s">
        <v>20</v>
      </c>
      <c r="AL340" s="146">
        <f>AD339*2</f>
        <v>50</v>
      </c>
      <c r="AM340" s="147" t="s">
        <v>20</v>
      </c>
      <c r="AN340" s="148" t="s">
        <v>20</v>
      </c>
    </row>
    <row r="341" spans="2:40" ht="12.75">
      <c r="B341" s="116"/>
      <c r="C341" s="17"/>
      <c r="D341" s="93">
        <v>27</v>
      </c>
      <c r="E341" s="93">
        <v>72</v>
      </c>
      <c r="F341" s="8">
        <f>D341/E341</f>
        <v>0.375</v>
      </c>
      <c r="G341" s="93">
        <v>2</v>
      </c>
      <c r="H341" s="93">
        <f t="shared" si="15"/>
        <v>81</v>
      </c>
      <c r="I341" s="93">
        <f t="shared" si="15"/>
        <v>165</v>
      </c>
      <c r="J341" s="8">
        <f>H341/I341</f>
        <v>0.4909090909090909</v>
      </c>
      <c r="K341" s="19">
        <f>C339*3</f>
        <v>81</v>
      </c>
      <c r="L341" s="20">
        <f>H341/K341</f>
        <v>1</v>
      </c>
      <c r="M341" s="21" t="s">
        <v>40</v>
      </c>
      <c r="AC341" s="153"/>
      <c r="AD341" s="136"/>
      <c r="AE341" s="149" t="s">
        <v>20</v>
      </c>
      <c r="AF341" s="149" t="s">
        <v>20</v>
      </c>
      <c r="AG341" s="150" t="s">
        <v>20</v>
      </c>
      <c r="AH341" s="149" t="s">
        <v>20</v>
      </c>
      <c r="AI341" s="149" t="s">
        <v>20</v>
      </c>
      <c r="AJ341" s="149" t="s">
        <v>20</v>
      </c>
      <c r="AK341" s="150" t="s">
        <v>20</v>
      </c>
      <c r="AL341" s="151">
        <f>AD339*3</f>
        <v>75</v>
      </c>
      <c r="AM341" s="152" t="s">
        <v>20</v>
      </c>
      <c r="AN341" s="141" t="s">
        <v>20</v>
      </c>
    </row>
    <row r="342" spans="2:40" ht="12.75">
      <c r="B342" s="116"/>
      <c r="C342" s="17"/>
      <c r="D342" s="93">
        <v>27</v>
      </c>
      <c r="E342" s="93">
        <v>40</v>
      </c>
      <c r="F342" s="8">
        <f>D342/E342</f>
        <v>0.675</v>
      </c>
      <c r="G342" s="93">
        <v>2</v>
      </c>
      <c r="H342" s="93">
        <f t="shared" si="15"/>
        <v>108</v>
      </c>
      <c r="I342" s="93">
        <f t="shared" si="15"/>
        <v>205</v>
      </c>
      <c r="J342" s="8">
        <f>H342/I342</f>
        <v>0.526829268292683</v>
      </c>
      <c r="K342" s="19">
        <f>C339*4</f>
        <v>108</v>
      </c>
      <c r="L342" s="20">
        <f>H342/K342</f>
        <v>1</v>
      </c>
      <c r="M342" s="21" t="s">
        <v>25</v>
      </c>
      <c r="AC342" s="153"/>
      <c r="AD342" s="154"/>
      <c r="AE342" s="144" t="s">
        <v>20</v>
      </c>
      <c r="AF342" s="144" t="s">
        <v>20</v>
      </c>
      <c r="AG342" s="145" t="s">
        <v>20</v>
      </c>
      <c r="AH342" s="144" t="s">
        <v>20</v>
      </c>
      <c r="AI342" s="144" t="s">
        <v>20</v>
      </c>
      <c r="AJ342" s="144" t="s">
        <v>20</v>
      </c>
      <c r="AK342" s="145" t="s">
        <v>20</v>
      </c>
      <c r="AL342" s="146">
        <f>AD339*4</f>
        <v>100</v>
      </c>
      <c r="AM342" s="147" t="s">
        <v>20</v>
      </c>
      <c r="AN342" s="148" t="s">
        <v>20</v>
      </c>
    </row>
    <row r="343" spans="2:40" ht="12.75">
      <c r="B343" s="116"/>
      <c r="C343" s="17"/>
      <c r="D343" s="93">
        <v>27</v>
      </c>
      <c r="E343" s="93">
        <v>38</v>
      </c>
      <c r="F343" s="8">
        <f>D343/E343</f>
        <v>0.7105263157894737</v>
      </c>
      <c r="G343" s="93">
        <v>2</v>
      </c>
      <c r="H343" s="93">
        <f t="shared" si="15"/>
        <v>135</v>
      </c>
      <c r="I343" s="93">
        <f t="shared" si="15"/>
        <v>243</v>
      </c>
      <c r="J343" s="97">
        <f>H343/I343</f>
        <v>0.5555555555555556</v>
      </c>
      <c r="K343" s="19">
        <f>C339*5</f>
        <v>135</v>
      </c>
      <c r="L343" s="20">
        <f>H343/K343</f>
        <v>1</v>
      </c>
      <c r="M343" s="21" t="s">
        <v>56</v>
      </c>
      <c r="AC343" s="153"/>
      <c r="AD343" s="155"/>
      <c r="AE343" s="156" t="s">
        <v>20</v>
      </c>
      <c r="AF343" s="156" t="s">
        <v>20</v>
      </c>
      <c r="AG343" s="157" t="s">
        <v>20</v>
      </c>
      <c r="AH343" s="156" t="s">
        <v>20</v>
      </c>
      <c r="AI343" s="156" t="s">
        <v>20</v>
      </c>
      <c r="AJ343" s="156" t="s">
        <v>20</v>
      </c>
      <c r="AK343" s="158" t="s">
        <v>20</v>
      </c>
      <c r="AL343" s="159">
        <f>AD339*5</f>
        <v>125</v>
      </c>
      <c r="AM343" s="152" t="s">
        <v>20</v>
      </c>
      <c r="AN343" s="172" t="s">
        <v>20</v>
      </c>
    </row>
    <row r="344" spans="2:40" ht="12.75">
      <c r="B344" s="116"/>
      <c r="C344" s="17"/>
      <c r="D344" s="93"/>
      <c r="E344" s="93"/>
      <c r="F344" s="8"/>
      <c r="G344" s="160">
        <f>SUM(G339:G343)</f>
        <v>10</v>
      </c>
      <c r="H344" s="93"/>
      <c r="I344" s="93"/>
      <c r="J344" s="8"/>
      <c r="K344" s="19"/>
      <c r="L344" s="20"/>
      <c r="M344" s="128" t="s">
        <v>154</v>
      </c>
      <c r="AC344" s="161"/>
      <c r="AD344" s="162"/>
      <c r="AE344" s="163" t="s">
        <v>20</v>
      </c>
      <c r="AF344" s="163" t="s">
        <v>20</v>
      </c>
      <c r="AG344" s="150" t="s">
        <v>20</v>
      </c>
      <c r="AH344" s="164" t="s">
        <v>20</v>
      </c>
      <c r="AI344" s="163" t="s">
        <v>20</v>
      </c>
      <c r="AJ344" s="163"/>
      <c r="AK344" s="165" t="s">
        <v>20</v>
      </c>
      <c r="AL344" s="166"/>
      <c r="AM344" s="147" t="s">
        <v>20</v>
      </c>
      <c r="AN344" s="135" t="s">
        <v>155</v>
      </c>
    </row>
    <row r="345" spans="2:40" ht="12.75">
      <c r="B345" s="32" t="s">
        <v>56</v>
      </c>
      <c r="C345" s="9">
        <v>27</v>
      </c>
      <c r="D345" s="93">
        <v>27</v>
      </c>
      <c r="E345" s="93">
        <v>62</v>
      </c>
      <c r="F345" s="8">
        <f>D345/E345</f>
        <v>0.43548387096774194</v>
      </c>
      <c r="G345" s="93">
        <v>1</v>
      </c>
      <c r="H345" s="93">
        <f>D345</f>
        <v>27</v>
      </c>
      <c r="I345" s="93">
        <f>E345</f>
        <v>62</v>
      </c>
      <c r="J345" s="8">
        <f>H345/I345</f>
        <v>0.43548387096774194</v>
      </c>
      <c r="K345" s="19">
        <f>C345</f>
        <v>27</v>
      </c>
      <c r="L345" s="20">
        <f>H345/K345</f>
        <v>1</v>
      </c>
      <c r="M345" s="21" t="s">
        <v>24</v>
      </c>
      <c r="AC345" s="119" t="s">
        <v>156</v>
      </c>
      <c r="AD345" s="167">
        <v>27</v>
      </c>
      <c r="AE345" s="137" t="s">
        <v>20</v>
      </c>
      <c r="AF345" s="137" t="s">
        <v>20</v>
      </c>
      <c r="AG345" s="138" t="s">
        <v>20</v>
      </c>
      <c r="AH345" s="137" t="s">
        <v>20</v>
      </c>
      <c r="AI345" s="137" t="s">
        <v>20</v>
      </c>
      <c r="AJ345" s="137" t="s">
        <v>20</v>
      </c>
      <c r="AK345" s="138" t="s">
        <v>20</v>
      </c>
      <c r="AL345" s="139">
        <f>AD345</f>
        <v>27</v>
      </c>
      <c r="AM345" s="152" t="s">
        <v>20</v>
      </c>
      <c r="AN345" s="125" t="s">
        <v>20</v>
      </c>
    </row>
    <row r="346" spans="2:40" ht="12.75">
      <c r="B346" s="116"/>
      <c r="C346" s="86">
        <v>0.5</v>
      </c>
      <c r="D346" s="93">
        <v>18</v>
      </c>
      <c r="E346" s="93">
        <v>53</v>
      </c>
      <c r="F346" s="8">
        <f>D346/E346</f>
        <v>0.33962264150943394</v>
      </c>
      <c r="G346" s="93">
        <v>0</v>
      </c>
      <c r="H346" s="93">
        <f aca="true" t="shared" si="16" ref="H346:I349">H345+D346</f>
        <v>45</v>
      </c>
      <c r="I346" s="93">
        <f t="shared" si="16"/>
        <v>115</v>
      </c>
      <c r="J346" s="8">
        <f>H346/I346</f>
        <v>0.391304347826087</v>
      </c>
      <c r="K346" s="19">
        <f>C345*2</f>
        <v>54</v>
      </c>
      <c r="L346" s="20">
        <f>H346/K346</f>
        <v>0.8333333333333334</v>
      </c>
      <c r="M346" s="21" t="s">
        <v>40</v>
      </c>
      <c r="AC346" s="153"/>
      <c r="AD346" s="143">
        <v>0.5</v>
      </c>
      <c r="AE346" s="144" t="s">
        <v>20</v>
      </c>
      <c r="AF346" s="144" t="s">
        <v>20</v>
      </c>
      <c r="AG346" s="145" t="s">
        <v>20</v>
      </c>
      <c r="AH346" s="144" t="s">
        <v>20</v>
      </c>
      <c r="AI346" s="144" t="s">
        <v>20</v>
      </c>
      <c r="AJ346" s="144" t="s">
        <v>20</v>
      </c>
      <c r="AK346" s="145" t="s">
        <v>20</v>
      </c>
      <c r="AL346" s="146">
        <f>AD345*2</f>
        <v>54</v>
      </c>
      <c r="AM346" s="147" t="s">
        <v>20</v>
      </c>
      <c r="AN346" s="173" t="s">
        <v>20</v>
      </c>
    </row>
    <row r="347" spans="2:40" ht="12.75">
      <c r="B347" s="116"/>
      <c r="C347" s="17"/>
      <c r="D347" s="93">
        <v>27</v>
      </c>
      <c r="E347" s="93">
        <v>79</v>
      </c>
      <c r="F347" s="8">
        <f>D347/E347</f>
        <v>0.34177215189873417</v>
      </c>
      <c r="G347" s="93">
        <v>2</v>
      </c>
      <c r="H347" s="93">
        <f t="shared" si="16"/>
        <v>72</v>
      </c>
      <c r="I347" s="93">
        <f t="shared" si="16"/>
        <v>194</v>
      </c>
      <c r="J347" s="8">
        <f>H347/I347</f>
        <v>0.3711340206185567</v>
      </c>
      <c r="K347" s="19">
        <f>C345*3</f>
        <v>81</v>
      </c>
      <c r="L347" s="20">
        <f>H347/K347</f>
        <v>0.8888888888888888</v>
      </c>
      <c r="M347" s="21" t="s">
        <v>25</v>
      </c>
      <c r="AC347" s="153"/>
      <c r="AD347" s="136"/>
      <c r="AE347" s="149" t="s">
        <v>20</v>
      </c>
      <c r="AF347" s="149" t="s">
        <v>20</v>
      </c>
      <c r="AG347" s="150" t="s">
        <v>20</v>
      </c>
      <c r="AH347" s="149" t="s">
        <v>20</v>
      </c>
      <c r="AI347" s="149" t="s">
        <v>20</v>
      </c>
      <c r="AJ347" s="149" t="s">
        <v>20</v>
      </c>
      <c r="AK347" s="150" t="s">
        <v>20</v>
      </c>
      <c r="AL347" s="151">
        <f>AD345*3</f>
        <v>81</v>
      </c>
      <c r="AM347" s="152" t="s">
        <v>20</v>
      </c>
      <c r="AN347" s="125" t="s">
        <v>20</v>
      </c>
    </row>
    <row r="348" spans="2:40" ht="12.75">
      <c r="B348" s="116"/>
      <c r="C348" s="17"/>
      <c r="D348" s="93">
        <v>27</v>
      </c>
      <c r="E348" s="93">
        <v>66</v>
      </c>
      <c r="F348" s="8">
        <f>D348/E348</f>
        <v>0.4090909090909091</v>
      </c>
      <c r="G348" s="93">
        <v>2</v>
      </c>
      <c r="H348" s="93">
        <f t="shared" si="16"/>
        <v>99</v>
      </c>
      <c r="I348" s="93">
        <f t="shared" si="16"/>
        <v>260</v>
      </c>
      <c r="J348" s="8">
        <f>H348/I348</f>
        <v>0.38076923076923075</v>
      </c>
      <c r="K348" s="19">
        <f>C345*4</f>
        <v>108</v>
      </c>
      <c r="L348" s="20">
        <f>H348/K348</f>
        <v>0.9166666666666666</v>
      </c>
      <c r="M348" s="21" t="s">
        <v>26</v>
      </c>
      <c r="AC348" s="153"/>
      <c r="AD348" s="154"/>
      <c r="AE348" s="144" t="s">
        <v>20</v>
      </c>
      <c r="AF348" s="144" t="s">
        <v>20</v>
      </c>
      <c r="AG348" s="145" t="s">
        <v>20</v>
      </c>
      <c r="AH348" s="144" t="s">
        <v>20</v>
      </c>
      <c r="AI348" s="144" t="s">
        <v>20</v>
      </c>
      <c r="AJ348" s="144" t="s">
        <v>20</v>
      </c>
      <c r="AK348" s="145" t="s">
        <v>20</v>
      </c>
      <c r="AL348" s="146">
        <f>AD345*4</f>
        <v>108</v>
      </c>
      <c r="AM348" s="147" t="s">
        <v>20</v>
      </c>
      <c r="AN348" s="173" t="s">
        <v>20</v>
      </c>
    </row>
    <row r="349" spans="2:40" ht="12.75">
      <c r="B349" s="116"/>
      <c r="C349" s="17"/>
      <c r="D349" s="93">
        <v>20</v>
      </c>
      <c r="E349" s="93">
        <v>38</v>
      </c>
      <c r="F349" s="8">
        <f>D349/E349</f>
        <v>0.5263157894736842</v>
      </c>
      <c r="G349" s="93">
        <v>0</v>
      </c>
      <c r="H349" s="93">
        <f t="shared" si="16"/>
        <v>119</v>
      </c>
      <c r="I349" s="93">
        <f t="shared" si="16"/>
        <v>298</v>
      </c>
      <c r="J349" s="97">
        <f>H349/I349</f>
        <v>0.39932885906040266</v>
      </c>
      <c r="K349" s="19">
        <f>C345*5</f>
        <v>135</v>
      </c>
      <c r="L349" s="20">
        <f>H349/K349</f>
        <v>0.8814814814814815</v>
      </c>
      <c r="M349" s="142" t="s">
        <v>108</v>
      </c>
      <c r="AC349" s="153"/>
      <c r="AD349" s="155"/>
      <c r="AE349" s="156" t="s">
        <v>20</v>
      </c>
      <c r="AF349" s="156" t="s">
        <v>154</v>
      </c>
      <c r="AG349" s="157" t="s">
        <v>20</v>
      </c>
      <c r="AH349" s="156" t="s">
        <v>20</v>
      </c>
      <c r="AI349" s="156" t="s">
        <v>20</v>
      </c>
      <c r="AJ349" s="156" t="s">
        <v>20</v>
      </c>
      <c r="AK349" s="168" t="s">
        <v>20</v>
      </c>
      <c r="AL349" s="159">
        <f>AD345*5</f>
        <v>135</v>
      </c>
      <c r="AM349" s="152" t="s">
        <v>20</v>
      </c>
      <c r="AN349" s="125" t="s">
        <v>20</v>
      </c>
    </row>
    <row r="350" spans="2:40" ht="12.75">
      <c r="B350" s="116"/>
      <c r="C350" s="17"/>
      <c r="D350" s="93" t="s">
        <v>20</v>
      </c>
      <c r="E350" s="93" t="s">
        <v>20</v>
      </c>
      <c r="F350" s="8" t="s">
        <v>20</v>
      </c>
      <c r="G350" s="160">
        <f>SUM(G345:G349)</f>
        <v>5</v>
      </c>
      <c r="H350" s="93" t="s">
        <v>20</v>
      </c>
      <c r="I350" s="93" t="s">
        <v>20</v>
      </c>
      <c r="J350" s="8" t="s">
        <v>20</v>
      </c>
      <c r="K350" s="19" t="s">
        <v>20</v>
      </c>
      <c r="L350" s="20" t="s">
        <v>20</v>
      </c>
      <c r="M350" s="95" t="s">
        <v>20</v>
      </c>
      <c r="AC350" s="161"/>
      <c r="AD350" s="162"/>
      <c r="AE350" s="163" t="s">
        <v>20</v>
      </c>
      <c r="AF350" s="163" t="s">
        <v>20</v>
      </c>
      <c r="AG350" s="150" t="s">
        <v>20</v>
      </c>
      <c r="AH350" s="164" t="s">
        <v>20</v>
      </c>
      <c r="AI350" s="163" t="s">
        <v>20</v>
      </c>
      <c r="AJ350" s="163" t="s">
        <v>20</v>
      </c>
      <c r="AK350" s="165" t="s">
        <v>20</v>
      </c>
      <c r="AL350" s="166" t="s">
        <v>20</v>
      </c>
      <c r="AM350" s="152" t="s">
        <v>20</v>
      </c>
      <c r="AN350" s="125" t="s">
        <v>20</v>
      </c>
    </row>
    <row r="351" spans="2:34" ht="12.75">
      <c r="B351" s="1" t="s">
        <v>13</v>
      </c>
      <c r="D351" s="60"/>
      <c r="E351" s="60"/>
      <c r="F351" s="3"/>
      <c r="G351" s="60"/>
      <c r="H351" s="60"/>
      <c r="I351" s="60"/>
      <c r="J351" s="61"/>
      <c r="K351" s="62"/>
      <c r="L351" s="63"/>
      <c r="AG351" t="s">
        <v>20</v>
      </c>
      <c r="AH351" t="s">
        <v>20</v>
      </c>
    </row>
    <row r="352" spans="2:34" ht="12.75">
      <c r="B352" s="47" t="s">
        <v>82</v>
      </c>
      <c r="C352" s="84" t="s">
        <v>1</v>
      </c>
      <c r="D352" s="9" t="s">
        <v>83</v>
      </c>
      <c r="E352" s="9" t="s">
        <v>157</v>
      </c>
      <c r="F352" s="93" t="s">
        <v>158</v>
      </c>
      <c r="G352" s="9" t="s">
        <v>86</v>
      </c>
      <c r="H352" s="9" t="s">
        <v>5</v>
      </c>
      <c r="I352" s="9" t="s">
        <v>18</v>
      </c>
      <c r="J352" s="8" t="s">
        <v>7</v>
      </c>
      <c r="K352" s="19" t="s">
        <v>8</v>
      </c>
      <c r="L352" s="20" t="s">
        <v>9</v>
      </c>
      <c r="M352" s="17" t="s">
        <v>130</v>
      </c>
      <c r="N352" s="86" t="s">
        <v>11</v>
      </c>
      <c r="O352" s="84" t="s">
        <v>12</v>
      </c>
      <c r="P352" s="2" t="s">
        <v>159</v>
      </c>
      <c r="AH352" t="s">
        <v>20</v>
      </c>
    </row>
    <row r="353" spans="2:16" ht="12.75">
      <c r="B353" s="32" t="s">
        <v>24</v>
      </c>
      <c r="C353" s="17">
        <v>32</v>
      </c>
      <c r="D353" s="86">
        <v>0.6</v>
      </c>
      <c r="E353" s="107">
        <f aca="true" t="shared" si="17" ref="E353:E358">J353/D353</f>
        <v>0.8111533586818758</v>
      </c>
      <c r="F353" s="17">
        <v>3</v>
      </c>
      <c r="G353" s="17">
        <f>G320</f>
        <v>3</v>
      </c>
      <c r="H353" s="17">
        <f>H319</f>
        <v>128</v>
      </c>
      <c r="I353" s="17">
        <f>I319</f>
        <v>263</v>
      </c>
      <c r="J353" s="86">
        <f>J319</f>
        <v>0.4866920152091255</v>
      </c>
      <c r="K353" s="17">
        <f>K319</f>
        <v>160</v>
      </c>
      <c r="L353" s="109">
        <f>L319</f>
        <v>0.8</v>
      </c>
      <c r="M353" s="17">
        <v>5</v>
      </c>
      <c r="N353" s="17">
        <v>5</v>
      </c>
      <c r="O353" s="84">
        <f aca="true" t="shared" si="18" ref="O353:O358">M353+N353</f>
        <v>10</v>
      </c>
      <c r="P353" s="2">
        <v>5</v>
      </c>
    </row>
    <row r="354" spans="2:16" ht="12.75">
      <c r="B354" s="32" t="s">
        <v>25</v>
      </c>
      <c r="C354" s="17">
        <v>27</v>
      </c>
      <c r="D354" s="86">
        <v>0.5</v>
      </c>
      <c r="E354" s="107">
        <f t="shared" si="17"/>
        <v>0.6559485530546624</v>
      </c>
      <c r="F354" s="17">
        <v>6</v>
      </c>
      <c r="G354" s="17">
        <f>G326</f>
        <v>2</v>
      </c>
      <c r="H354" s="17">
        <f>H325</f>
        <v>102</v>
      </c>
      <c r="I354" s="17">
        <f>I325</f>
        <v>311</v>
      </c>
      <c r="J354" s="86">
        <f>J325</f>
        <v>0.3279742765273312</v>
      </c>
      <c r="K354" s="17">
        <f>K325</f>
        <v>135</v>
      </c>
      <c r="L354" s="109">
        <f>L325</f>
        <v>0.7555555555555555</v>
      </c>
      <c r="M354" s="17">
        <v>6</v>
      </c>
      <c r="N354" s="17">
        <v>6</v>
      </c>
      <c r="O354" s="84">
        <f t="shared" si="18"/>
        <v>12</v>
      </c>
      <c r="P354" s="2">
        <v>6</v>
      </c>
    </row>
    <row r="355" spans="2:16" ht="12.75">
      <c r="B355" s="32" t="s">
        <v>40</v>
      </c>
      <c r="C355" s="17">
        <v>17</v>
      </c>
      <c r="D355" s="86">
        <v>0.3</v>
      </c>
      <c r="E355" s="107">
        <f t="shared" si="17"/>
        <v>0.7956989247311829</v>
      </c>
      <c r="F355" s="17">
        <v>5</v>
      </c>
      <c r="G355" s="17">
        <f>G332</f>
        <v>4</v>
      </c>
      <c r="H355" s="17">
        <f>H331</f>
        <v>74</v>
      </c>
      <c r="I355" s="17">
        <f>I331</f>
        <v>310</v>
      </c>
      <c r="J355" s="86">
        <f>J331</f>
        <v>0.23870967741935484</v>
      </c>
      <c r="K355" s="17">
        <f>K331</f>
        <v>85</v>
      </c>
      <c r="L355" s="109">
        <f>L331</f>
        <v>0.8705882352941177</v>
      </c>
      <c r="M355" s="17">
        <v>4</v>
      </c>
      <c r="N355" s="17">
        <v>4</v>
      </c>
      <c r="O355" s="84">
        <f t="shared" si="18"/>
        <v>8</v>
      </c>
      <c r="P355" s="2">
        <v>4</v>
      </c>
    </row>
    <row r="356" spans="2:16" ht="12.75">
      <c r="B356" s="32" t="s">
        <v>26</v>
      </c>
      <c r="C356" s="17">
        <v>25</v>
      </c>
      <c r="D356" s="86">
        <v>0.45</v>
      </c>
      <c r="E356" s="107">
        <f t="shared" si="17"/>
        <v>1.0038610038610039</v>
      </c>
      <c r="F356" s="17">
        <v>2</v>
      </c>
      <c r="G356" s="17">
        <f>G338</f>
        <v>6</v>
      </c>
      <c r="H356" s="17">
        <f>H337</f>
        <v>117</v>
      </c>
      <c r="I356" s="17">
        <f>I337</f>
        <v>259</v>
      </c>
      <c r="J356" s="86">
        <f>J337</f>
        <v>0.4517374517374517</v>
      </c>
      <c r="K356" s="17">
        <f>K337</f>
        <v>125</v>
      </c>
      <c r="L356" s="109">
        <f>L337</f>
        <v>0.936</v>
      </c>
      <c r="M356" s="17">
        <v>2</v>
      </c>
      <c r="N356" s="17">
        <v>2</v>
      </c>
      <c r="O356" s="84">
        <f t="shared" si="18"/>
        <v>4</v>
      </c>
      <c r="P356" s="2">
        <v>2</v>
      </c>
    </row>
    <row r="357" spans="2:16" ht="12.75">
      <c r="B357" s="171" t="s">
        <v>108</v>
      </c>
      <c r="C357" s="17">
        <v>27</v>
      </c>
      <c r="D357" s="86">
        <v>0.5</v>
      </c>
      <c r="E357" s="107">
        <f t="shared" si="17"/>
        <v>1.1111111111111112</v>
      </c>
      <c r="F357" s="17">
        <v>1</v>
      </c>
      <c r="G357" s="17">
        <f>G344</f>
        <v>10</v>
      </c>
      <c r="H357" s="17">
        <f>H343</f>
        <v>135</v>
      </c>
      <c r="I357" s="17">
        <f>I343</f>
        <v>243</v>
      </c>
      <c r="J357" s="86">
        <f>J343</f>
        <v>0.5555555555555556</v>
      </c>
      <c r="K357" s="17">
        <f>K343</f>
        <v>135</v>
      </c>
      <c r="L357" s="109">
        <f>L343</f>
        <v>1</v>
      </c>
      <c r="M357" s="17">
        <v>1</v>
      </c>
      <c r="N357" s="17">
        <v>1</v>
      </c>
      <c r="O357" s="84">
        <f t="shared" si="18"/>
        <v>2</v>
      </c>
      <c r="P357" s="2">
        <v>1</v>
      </c>
    </row>
    <row r="358" spans="2:16" ht="12.75">
      <c r="B358" s="32" t="s">
        <v>56</v>
      </c>
      <c r="C358" s="17">
        <v>27</v>
      </c>
      <c r="D358" s="86">
        <v>0.5</v>
      </c>
      <c r="E358" s="107">
        <f t="shared" si="17"/>
        <v>0.7986577181208053</v>
      </c>
      <c r="F358" s="17">
        <v>4</v>
      </c>
      <c r="G358" s="17">
        <f>G350</f>
        <v>5</v>
      </c>
      <c r="H358" s="17">
        <f>H349</f>
        <v>119</v>
      </c>
      <c r="I358" s="17">
        <f>I349</f>
        <v>298</v>
      </c>
      <c r="J358" s="174">
        <f>J349</f>
        <v>0.39932885906040266</v>
      </c>
      <c r="K358" s="17">
        <f>K349</f>
        <v>135</v>
      </c>
      <c r="L358" s="111">
        <f>L349</f>
        <v>0.8814814814814815</v>
      </c>
      <c r="M358" s="17">
        <v>3</v>
      </c>
      <c r="N358" s="17">
        <v>3</v>
      </c>
      <c r="O358" s="84">
        <f t="shared" si="18"/>
        <v>6</v>
      </c>
      <c r="P358" s="2">
        <v>3</v>
      </c>
    </row>
    <row r="359" ht="12.75">
      <c r="B359" s="1" t="s">
        <v>20</v>
      </c>
    </row>
    <row r="360" ht="12.75">
      <c r="B360" s="1" t="s">
        <v>20</v>
      </c>
    </row>
    <row r="361" ht="12.75">
      <c r="B361" s="1" t="s">
        <v>160</v>
      </c>
    </row>
    <row r="363" spans="2:34" ht="12.75">
      <c r="B363" s="47" t="s">
        <v>82</v>
      </c>
      <c r="C363" s="84" t="s">
        <v>1</v>
      </c>
      <c r="D363" s="9" t="s">
        <v>83</v>
      </c>
      <c r="E363" s="9" t="s">
        <v>157</v>
      </c>
      <c r="F363" s="93" t="s">
        <v>158</v>
      </c>
      <c r="G363" s="9" t="s">
        <v>86</v>
      </c>
      <c r="H363" s="9" t="s">
        <v>5</v>
      </c>
      <c r="I363" s="9" t="s">
        <v>18</v>
      </c>
      <c r="J363" s="8" t="s">
        <v>7</v>
      </c>
      <c r="K363" s="19" t="s">
        <v>8</v>
      </c>
      <c r="L363" s="20" t="s">
        <v>9</v>
      </c>
      <c r="M363" s="17" t="s">
        <v>130</v>
      </c>
      <c r="N363" s="86" t="s">
        <v>11</v>
      </c>
      <c r="O363" s="84" t="s">
        <v>12</v>
      </c>
      <c r="P363" s="2" t="s">
        <v>159</v>
      </c>
      <c r="AH363" t="s">
        <v>20</v>
      </c>
    </row>
    <row r="364" spans="2:16" ht="12.75">
      <c r="B364" s="171" t="s">
        <v>108</v>
      </c>
      <c r="C364" s="17">
        <v>27</v>
      </c>
      <c r="D364" s="86">
        <v>0.5</v>
      </c>
      <c r="E364" s="107">
        <f aca="true" t="shared" si="19" ref="E364:E369">J364/D364</f>
        <v>1.112</v>
      </c>
      <c r="F364" s="17">
        <v>1</v>
      </c>
      <c r="G364" s="17">
        <f>G357</f>
        <v>10</v>
      </c>
      <c r="H364" s="17" t="str">
        <f>H350</f>
        <v> </v>
      </c>
      <c r="I364" s="17" t="str">
        <f>I350</f>
        <v> </v>
      </c>
      <c r="J364" s="86">
        <v>0.556</v>
      </c>
      <c r="K364" s="17" t="str">
        <f>K350</f>
        <v> </v>
      </c>
      <c r="L364" s="109">
        <v>1</v>
      </c>
      <c r="M364" s="17">
        <v>1</v>
      </c>
      <c r="N364" s="17">
        <v>1</v>
      </c>
      <c r="O364" s="84">
        <f aca="true" t="shared" si="20" ref="O364:O369">M364+N364</f>
        <v>2</v>
      </c>
      <c r="P364" s="2">
        <v>1</v>
      </c>
    </row>
    <row r="365" spans="2:16" ht="12.75">
      <c r="B365" s="32" t="s">
        <v>26</v>
      </c>
      <c r="C365" s="17">
        <v>25</v>
      </c>
      <c r="D365" s="86">
        <v>0.45</v>
      </c>
      <c r="E365" s="107">
        <f t="shared" si="19"/>
        <v>1.0044444444444445</v>
      </c>
      <c r="F365" s="17">
        <v>2</v>
      </c>
      <c r="G365" s="17">
        <f>G356</f>
        <v>6</v>
      </c>
      <c r="H365" s="17">
        <f>H346</f>
        <v>45</v>
      </c>
      <c r="I365" s="17">
        <f>I346</f>
        <v>115</v>
      </c>
      <c r="J365" s="86">
        <v>0.452</v>
      </c>
      <c r="K365" s="17">
        <f>K346</f>
        <v>54</v>
      </c>
      <c r="L365" s="109">
        <v>0.936</v>
      </c>
      <c r="M365" s="17">
        <v>2</v>
      </c>
      <c r="N365" s="17">
        <v>2</v>
      </c>
      <c r="O365" s="84">
        <f t="shared" si="20"/>
        <v>4</v>
      </c>
      <c r="P365" s="2">
        <v>2</v>
      </c>
    </row>
    <row r="366" spans="2:16" ht="12.75">
      <c r="B366" s="32" t="s">
        <v>56</v>
      </c>
      <c r="C366" s="17">
        <v>27</v>
      </c>
      <c r="D366" s="86">
        <v>0.5</v>
      </c>
      <c r="E366" s="107">
        <f t="shared" si="19"/>
        <v>0.798</v>
      </c>
      <c r="F366" s="17">
        <v>4</v>
      </c>
      <c r="G366" s="17">
        <f>G358</f>
        <v>5</v>
      </c>
      <c r="H366" s="17">
        <f>H357</f>
        <v>135</v>
      </c>
      <c r="I366" s="17">
        <f>I357</f>
        <v>243</v>
      </c>
      <c r="J366" s="174">
        <v>0.399</v>
      </c>
      <c r="K366" s="17">
        <f>K357</f>
        <v>135</v>
      </c>
      <c r="L366" s="111">
        <v>0.8815</v>
      </c>
      <c r="M366" s="17">
        <v>3</v>
      </c>
      <c r="N366" s="17">
        <v>3</v>
      </c>
      <c r="O366" s="84">
        <f t="shared" si="20"/>
        <v>6</v>
      </c>
      <c r="P366" s="2">
        <v>3</v>
      </c>
    </row>
    <row r="367" spans="2:16" ht="12.75">
      <c r="B367" s="32" t="s">
        <v>40</v>
      </c>
      <c r="C367" s="17">
        <v>17</v>
      </c>
      <c r="D367" s="86">
        <v>0.3</v>
      </c>
      <c r="E367" s="107">
        <f t="shared" si="19"/>
        <v>0.7966666666666666</v>
      </c>
      <c r="F367" s="17">
        <v>5</v>
      </c>
      <c r="G367" s="17">
        <f>G355</f>
        <v>4</v>
      </c>
      <c r="H367" s="17">
        <f>H343</f>
        <v>135</v>
      </c>
      <c r="I367" s="17">
        <f>I343</f>
        <v>243</v>
      </c>
      <c r="J367" s="86">
        <v>0.239</v>
      </c>
      <c r="K367" s="17">
        <f>K343</f>
        <v>135</v>
      </c>
      <c r="L367" s="109">
        <v>0.8706</v>
      </c>
      <c r="M367" s="17">
        <v>4</v>
      </c>
      <c r="N367" s="17">
        <v>4</v>
      </c>
      <c r="O367" s="84">
        <f t="shared" si="20"/>
        <v>8</v>
      </c>
      <c r="P367" s="2">
        <v>4</v>
      </c>
    </row>
    <row r="368" spans="2:16" ht="12.75">
      <c r="B368" s="32" t="s">
        <v>24</v>
      </c>
      <c r="C368" s="17">
        <v>32</v>
      </c>
      <c r="D368" s="86">
        <v>0.6</v>
      </c>
      <c r="E368" s="107">
        <f t="shared" si="19"/>
        <v>0.8116666666666666</v>
      </c>
      <c r="F368" s="17">
        <v>3</v>
      </c>
      <c r="G368" s="17">
        <f>G353</f>
        <v>3</v>
      </c>
      <c r="H368" s="17">
        <f>H334</f>
        <v>47</v>
      </c>
      <c r="I368" s="17">
        <f>I334</f>
        <v>98</v>
      </c>
      <c r="J368" s="86">
        <v>0.487</v>
      </c>
      <c r="K368" s="17">
        <f>K334</f>
        <v>50</v>
      </c>
      <c r="L368" s="109">
        <v>0.8</v>
      </c>
      <c r="M368" s="17">
        <v>5</v>
      </c>
      <c r="N368" s="17">
        <v>5</v>
      </c>
      <c r="O368" s="84">
        <f t="shared" si="20"/>
        <v>10</v>
      </c>
      <c r="P368" s="2">
        <v>5</v>
      </c>
    </row>
    <row r="369" spans="2:16" ht="12.75">
      <c r="B369" s="32" t="s">
        <v>25</v>
      </c>
      <c r="C369" s="17">
        <v>27</v>
      </c>
      <c r="D369" s="86">
        <v>0.5</v>
      </c>
      <c r="E369" s="107">
        <f t="shared" si="19"/>
        <v>0.656</v>
      </c>
      <c r="F369" s="17">
        <v>6</v>
      </c>
      <c r="G369" s="17">
        <f>G354</f>
        <v>2</v>
      </c>
      <c r="H369" s="17">
        <f>H340</f>
        <v>54</v>
      </c>
      <c r="I369" s="17">
        <f>I340</f>
        <v>93</v>
      </c>
      <c r="J369" s="86">
        <v>0.328</v>
      </c>
      <c r="K369" s="17">
        <f>K340</f>
        <v>54</v>
      </c>
      <c r="L369" s="109">
        <v>0.7556</v>
      </c>
      <c r="M369" s="17">
        <v>6</v>
      </c>
      <c r="N369" s="17">
        <v>6</v>
      </c>
      <c r="O369" s="84">
        <f t="shared" si="20"/>
        <v>12</v>
      </c>
      <c r="P369" s="2">
        <v>6</v>
      </c>
    </row>
    <row r="370" ht="12.75">
      <c r="B370" s="1" t="s">
        <v>20</v>
      </c>
    </row>
    <row r="371" ht="12.75">
      <c r="B371" s="1" t="s">
        <v>20</v>
      </c>
    </row>
  </sheetData>
  <mergeCells count="2">
    <mergeCell ref="B190:G190"/>
    <mergeCell ref="B309:L309"/>
  </mergeCells>
  <printOptions horizontalCentered="1" verticalCentered="1"/>
  <pageMargins left="0" right="0" top="0" bottom="0" header="0" footer="0"/>
  <pageSetup horizontalDpi="600" verticalDpi="600" orientation="landscape" paperSize="9" scale="91" r:id="rId1"/>
  <rowBreaks count="3" manualBreakCount="3">
    <brk id="117" max="255" man="1"/>
    <brk id="198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valk.nl</dc:creator>
  <cp:keywords/>
  <dc:description/>
  <cp:lastModifiedBy>Henk Valk</cp:lastModifiedBy>
  <dcterms:created xsi:type="dcterms:W3CDTF">2004-01-13T19:36:45Z</dcterms:created>
  <dcterms:modified xsi:type="dcterms:W3CDTF">2004-02-13T20:11:45Z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